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<sst xmlns="http://schemas.openxmlformats.org/spreadsheetml/2006/main" count="424" uniqueCount="324">
  <si>
    <t>NÁVRH NA V. ÚPRAVU  ROZPOČTU  MESTA  PRIEVIDZA  NA  ROK  2005</t>
  </si>
  <si>
    <t xml:space="preserve">Uznesením MsZ č. 259/05 zo dňa 23.8.2005 bola schválená IV. úprava rozpočtu mesta Prievidza na rok 2005 </t>
  </si>
  <si>
    <t>(po zapracovaní rozpočtových presunov zo dňa 20. 7. 2005) takto:</t>
  </si>
  <si>
    <t>Bežné príjmy</t>
  </si>
  <si>
    <t>tis. Sk</t>
  </si>
  <si>
    <t>Kapitálové príjmy</t>
  </si>
  <si>
    <t>Finančné operácie príjmové</t>
  </si>
  <si>
    <t>Spolu:</t>
  </si>
  <si>
    <t>Bežné výdavky</t>
  </si>
  <si>
    <t>Kapitálové výdavky</t>
  </si>
  <si>
    <t>Finančné operácie výdavkové</t>
  </si>
  <si>
    <t>Rozdiel:</t>
  </si>
  <si>
    <t>OBSAH V. ÚPRAVY ROZPOČTU MESTA:</t>
  </si>
  <si>
    <t>A/ Úprava rozpočtu mesta</t>
  </si>
  <si>
    <t>B/ Úprava plánu tvorby a použitia fondov mesta</t>
  </si>
  <si>
    <t>C/ Celková bilancia rozpočtu po úpravách (rozdelenie na kapitálový a bežný rozpočet)</t>
  </si>
  <si>
    <t>A)   ÚPRAVA ROZPOČTU (v tis. Sk)</t>
  </si>
  <si>
    <t>Rozp.po</t>
  </si>
  <si>
    <t>Návrh</t>
  </si>
  <si>
    <t>IV. úprave</t>
  </si>
  <si>
    <t>V. úpravy</t>
  </si>
  <si>
    <t>V. úprave</t>
  </si>
  <si>
    <t>PRÍJMOVÁ ČASŤ</t>
  </si>
  <si>
    <t>v tom:</t>
  </si>
  <si>
    <t>DAŇOVÉ PRÍJMY</t>
  </si>
  <si>
    <t>DAŇ Z PRÍJMOV FYZICKÝCH OSOB</t>
  </si>
  <si>
    <t>Očakávame zvýšené plnenie dane z príjmov fyzických osôb oproti</t>
  </si>
  <si>
    <t>pôvodnému rozpočtu.</t>
  </si>
  <si>
    <t>DAŇ Z NEHNUTEĽNOSTÍ</t>
  </si>
  <si>
    <t>Očakávame vyššie plnenie dane z nehnuteľnosti min. o 4 946 tis.Sk</t>
  </si>
  <si>
    <t>oproti pôvodnému rozpočtu.</t>
  </si>
  <si>
    <t>DAŇ ZA UŽÍVANIE VEREJNÉHO PRIESTRANSTVA</t>
  </si>
  <si>
    <t>Vzhľadom na neskorší termín začatia vyberania dane za dočasné</t>
  </si>
  <si>
    <t>parkovanie, nebudú príjmy z dane za využívanie verejného priestran-</t>
  </si>
  <si>
    <t>stva splnené oproti rozpočtu približne o 1 500 tis. Sk.</t>
  </si>
  <si>
    <t>NEDAŇOVÉ  PRÍJMY</t>
  </si>
  <si>
    <t>Z PRENAJATÝCH BUDOV, PRIESTOROV A OBJEKTOV</t>
  </si>
  <si>
    <t xml:space="preserve"> - Prenájom plážového kúpaliska - zníženie o výšku odpisov. (Zároveň</t>
  </si>
  <si>
    <t xml:space="preserve">   zníženie výdavkov viď odd. 08.1.0)</t>
  </si>
  <si>
    <t xml:space="preserve"> - Prenájom bytov Ciglianska cesta - Očakávame vyššie plnenie</t>
  </si>
  <si>
    <t xml:space="preserve">   ako bolo pôvodne v rozpočte predpokladané. V čase tvorby roz-</t>
  </si>
  <si>
    <t xml:space="preserve">   počtu nebola známa cena nájmu za byty.</t>
  </si>
  <si>
    <t>ZA PORUŠENIE PREDPISOV - V BLOKOVOM KONANÍ</t>
  </si>
  <si>
    <t xml:space="preserve">Pokuty vyberané MsP - očakávané plnenie ku koncu r. 2005 bude </t>
  </si>
  <si>
    <t xml:space="preserve">vyššie, ako sa pôvodne predpokladalo. (Finančné prostriedky budú </t>
  </si>
  <si>
    <t>použité na stavebné úpravy objektu MsP).</t>
  </si>
  <si>
    <t>PRÍJMY ZO ŠKOL</t>
  </si>
  <si>
    <t>Navýšenie vlastných príjmov škôl s právnou subjektivitou.</t>
  </si>
  <si>
    <t>PRÍJEM Z PREDAJA POZEMKOV</t>
  </si>
  <si>
    <t>Výkup pozemkov pod komunikáciou I/64 - uzn. MsZ č. 275/2005.</t>
  </si>
  <si>
    <t>GRANTY A TRANSFERY</t>
  </si>
  <si>
    <t>GRANTY</t>
  </si>
  <si>
    <t>Finančné prostriedky získané od HNB, a. s. na Memoriál Ivora</t>
  </si>
  <si>
    <t>Surového.</t>
  </si>
  <si>
    <t>ZO ŠTÁTNEHO ROZPOČTU</t>
  </si>
  <si>
    <t>Finančné prostriedky na bežné výdavky:</t>
  </si>
  <si>
    <t xml:space="preserve"> - z Recyklačného fondu</t>
  </si>
  <si>
    <t xml:space="preserve"> - z MF SR pre DD - DPD na bežné výdavky</t>
  </si>
  <si>
    <t xml:space="preserve"> - na rozvoj školstva (INFOVEK, vzdelávacie poukazy)</t>
  </si>
  <si>
    <t xml:space="preserve"> - Deti v hmotnej núdzi</t>
  </si>
  <si>
    <t>Finančné prostriedky získané od:</t>
  </si>
  <si>
    <t xml:space="preserve"> - StVS, a.s. na "Dokončenie rozostavanej stavby Reg. obchodného </t>
  </si>
  <si>
    <t xml:space="preserve">   centra - bytová výstavba" (ďalej len ROC)</t>
  </si>
  <si>
    <t xml:space="preserve"> - SZĽH na "Rekonštrukciu Zimného štadióna"</t>
  </si>
  <si>
    <t xml:space="preserve"> - SFZ na "Vybudovanie umelého trávnika pri ZŠ Ul. energetikov"</t>
  </si>
  <si>
    <t>Finančné prostriedky na kapitálové výdavky:</t>
  </si>
  <si>
    <t xml:space="preserve"> - Obnova šatní a sociálnych zariadení ŠH v Prievidzi</t>
  </si>
  <si>
    <t xml:space="preserve"> - Ihrisko pre plážový volejbal ZŠ Ul. Šafárika</t>
  </si>
  <si>
    <t>ZA SPLÁCANIE ÚVEROV A POŽIČIEK  A  Z  PREDAJA .....</t>
  </si>
  <si>
    <t>PREVOD Z PROSTRIEDKOV Z PEŇAŽNÝCH FONDOV</t>
  </si>
  <si>
    <t>Prevod z fondu rozvoja bývania na investičné akcie:</t>
  </si>
  <si>
    <t xml:space="preserve"> - Realizácia prístupového chodníka k obytným domom na Ciglianskej</t>
  </si>
  <si>
    <t xml:space="preserve">   ceste (viď výdavky odd. 04.5.1)</t>
  </si>
  <si>
    <t xml:space="preserve"> - Realizácia verej. osvetlenia v I.etape dostavby objektu "ROC Prievidza"</t>
  </si>
  <si>
    <t xml:space="preserve">   (viď výdavky odd. 06.4.0)</t>
  </si>
  <si>
    <t xml:space="preserve">VÝDAVKOVÁ  ČASŤ </t>
  </si>
  <si>
    <t>01.1.1.6</t>
  </si>
  <si>
    <t>OBCE</t>
  </si>
  <si>
    <t>ODMENY A PRÍSPEVKY</t>
  </si>
  <si>
    <t xml:space="preserve">V zmysle uzn. MsZ č. 308/05 - predpokladané navýšenie v dôsledku </t>
  </si>
  <si>
    <t>valorizácie odmien poslancov .</t>
  </si>
  <si>
    <t>03.1.0.</t>
  </si>
  <si>
    <t>POLICAJNÉ SLUŽBY</t>
  </si>
  <si>
    <t>ENERGIE</t>
  </si>
  <si>
    <t>VODNÉ, STOČNÉ</t>
  </si>
  <si>
    <t>V poslednom štvrťroku 2005 sa budú rozširovať priestory v objekte</t>
  </si>
  <si>
    <t>MsP. V súvislosti s tým budú zvýšené výdavky na tepelnú a elektr.</t>
  </si>
  <si>
    <t>energiu, vodné a stočné.</t>
  </si>
  <si>
    <t>POISTNÉ</t>
  </si>
  <si>
    <t>V súvislosti s rozširovaním monitorovacieho a kamerového systému</t>
  </si>
  <si>
    <t>je potrebné poistiť kamery pre prípad krádeže, poškodenia a pod.</t>
  </si>
  <si>
    <t>04.4.3.</t>
  </si>
  <si>
    <t>VÝSTAVBA</t>
  </si>
  <si>
    <t>ÚDRŽBA BUDOV, OBJEKTOV ALEBO ICH ČASTÍ</t>
  </si>
  <si>
    <t>Navýšenie v zmysle upresnenia rozpočt. nákladu (dvere na sekretariát</t>
  </si>
  <si>
    <t>a do zasadačky prednostu).</t>
  </si>
  <si>
    <t>PRÍPRAVNÁ A PROJEKTOVÁ DOKUMENTÁCIA</t>
  </si>
  <si>
    <r>
      <t xml:space="preserve"> - </t>
    </r>
    <r>
      <rPr>
        <b/>
        <sz val="10"/>
        <rFont val="Arial CE"/>
        <family val="2"/>
      </rPr>
      <t xml:space="preserve">Priemyselný park </t>
    </r>
    <r>
      <rPr>
        <sz val="10"/>
        <rFont val="Arial CE"/>
        <family val="0"/>
      </rPr>
      <t>- Finančné prostriedky budú použité na spraco-</t>
    </r>
  </si>
  <si>
    <t xml:space="preserve">   vanie projektov na základe uzavretých ZoD a objednávok.</t>
  </si>
  <si>
    <t xml:space="preserve"> - Ihrisko pre plážový volejbal ZŠ Ul. P. J. Šafárika</t>
  </si>
  <si>
    <t xml:space="preserve">   Ide o rozpočtový presun na projektovú dokumentáciu.</t>
  </si>
  <si>
    <t>REALIZÁCIA NOVÝCH STAVIEB</t>
  </si>
  <si>
    <t xml:space="preserve"> - Obnova šatní a sociálnych zariadení Športovej haly v Prie-</t>
  </si>
  <si>
    <t xml:space="preserve">   vidzi</t>
  </si>
  <si>
    <t xml:space="preserve">   Čiastočne financované z dotácie z MŠ SR (400 tis. Sk) - viď</t>
  </si>
  <si>
    <t xml:space="preserve">   príjmy podpol. 322001.</t>
  </si>
  <si>
    <t xml:space="preserve">   Financované z dotácie z MŠ SR (100 tis. Sk - viď príjmy 322001)</t>
  </si>
  <si>
    <t xml:space="preserve">   a z prostriedkov rozpočtu mesta získaných rozpočtovým presunom</t>
  </si>
  <si>
    <t xml:space="preserve">   z inv. akcie "Stavebné úpravy ZŠ Ul. P. J. Šafárika".</t>
  </si>
  <si>
    <t xml:space="preserve"> - Stavebné a exteriérové úpravy objektu býv.rehabilitačných</t>
  </si>
  <si>
    <t xml:space="preserve">   jaslí na Svätoplukovej ulici</t>
  </si>
  <si>
    <t xml:space="preserve">   V zmysle uzn. MsZ č. 302/2005 refundácia odkúp. plynového kotla,</t>
  </si>
  <si>
    <t xml:space="preserve">   premiestnenie masážnej vane,.. (pre SZZP)</t>
  </si>
  <si>
    <r>
      <t xml:space="preserve"> - </t>
    </r>
    <r>
      <rPr>
        <b/>
        <sz val="10"/>
        <rFont val="Arial CE"/>
        <family val="2"/>
      </rPr>
      <t>Monitorovací a kamerový systém</t>
    </r>
    <r>
      <rPr>
        <sz val="10"/>
        <rFont val="Arial CE"/>
        <family val="0"/>
      </rPr>
      <t xml:space="preserve"> - Pri ukončení Podchodu pre </t>
    </r>
  </si>
  <si>
    <t xml:space="preserve">   peších pri OD Šafrán je nevyhnutné osadenie 2 ks kamier.</t>
  </si>
  <si>
    <r>
      <t xml:space="preserve"> - </t>
    </r>
    <r>
      <rPr>
        <b/>
        <sz val="10"/>
        <rFont val="Arial CE"/>
        <family val="2"/>
      </rPr>
      <t>Prístavba plavárne pri  III. ZŠ S.Chalupku</t>
    </r>
    <r>
      <rPr>
        <sz val="10"/>
        <rFont val="Arial CE"/>
        <family val="0"/>
      </rPr>
      <t xml:space="preserve"> - Na dofinancovanie</t>
    </r>
  </si>
  <si>
    <t xml:space="preserve">   stavby podľa ZoD nebola zahrnutá posledná čiastka z úveru.</t>
  </si>
  <si>
    <t xml:space="preserve"> - Dokončenie rozostavanej stavby ROC</t>
  </si>
  <si>
    <t xml:space="preserve">   Financované z prostriedkov získaných od StSV, a.s. (viď príjmy pol.311)</t>
  </si>
  <si>
    <t>PRÍSTAVBY, NADSTAVBY A STAVEBNÉ ÚPRAVY</t>
  </si>
  <si>
    <r>
      <t xml:space="preserve"> - </t>
    </r>
    <r>
      <rPr>
        <b/>
        <sz val="10"/>
        <rFont val="Arial CE"/>
        <family val="2"/>
      </rPr>
      <t>Stavebné úpravy ZŠ</t>
    </r>
    <r>
      <rPr>
        <sz val="10"/>
        <rFont val="Arial CE"/>
        <family val="0"/>
      </rPr>
      <t xml:space="preserve"> - V dôsledku nezískania prostriedkov zo</t>
    </r>
  </si>
  <si>
    <t xml:space="preserve">   štrukturálnych fondov EÚ sa nebudú realizovať výdavky určené na</t>
  </si>
  <si>
    <t xml:space="preserve">   kofinancovanie, t.j. dochádza k zníženiu výdavkov (ZŠ Ul.S.Chalupku)</t>
  </si>
  <si>
    <r>
      <t xml:space="preserve"> - Stavebné úpravy v objekte MsP</t>
    </r>
    <r>
      <rPr>
        <sz val="10"/>
        <rFont val="Arial CE"/>
        <family val="2"/>
      </rPr>
      <t xml:space="preserve"> - Predpokladané výdavky vo</t>
    </r>
  </si>
  <si>
    <t xml:space="preserve">   výške 1 200 tis. Sk. (Suma bude upresnená po ukončení výbero-</t>
  </si>
  <si>
    <t xml:space="preserve">   vého konania).</t>
  </si>
  <si>
    <t xml:space="preserve"> - Stavebné úpravy ZŠ UL. P.J. Šafárika</t>
  </si>
  <si>
    <t xml:space="preserve">   V súčasnosti prebieha ukončenie prác. Rozpočtový presun na inv.</t>
  </si>
  <si>
    <t xml:space="preserve">   akciu "Ihrisko pre plážový volejbal ZŠ Ul. P. J. Šafárika".</t>
  </si>
  <si>
    <t>04.5.1.</t>
  </si>
  <si>
    <t>CESTNÁ DOPRAVA</t>
  </si>
  <si>
    <t xml:space="preserve">V zmysle uzn. MsZ č. 300/2005 oprava cestnej komunikácie </t>
  </si>
  <si>
    <t>Ul. Pod Hrádkom.</t>
  </si>
  <si>
    <t xml:space="preserve"> - Podchod pre peších pri OD Šafrán</t>
  </si>
  <si>
    <t xml:space="preserve"> - Veľká kruhová križovatka dopravného uzla Ul. A. Hlinku - </t>
  </si>
  <si>
    <r>
      <t xml:space="preserve">   Bakalárska ulica</t>
    </r>
    <r>
      <rPr>
        <sz val="10"/>
        <rFont val="Arial CE"/>
        <family val="2"/>
      </rPr>
      <t xml:space="preserve"> - v zmysle uzn. MsZ č. 258/2005 - realizácia</t>
    </r>
  </si>
  <si>
    <t xml:space="preserve">   kruhového križovania (dočasné riešenie dopravy).</t>
  </si>
  <si>
    <r>
      <t xml:space="preserve"> - Vybudovanie parkovacích miest v meste</t>
    </r>
    <r>
      <rPr>
        <sz val="10"/>
        <rFont val="Arial CE"/>
        <family val="2"/>
      </rPr>
      <t xml:space="preserve"> - Rozpočtový presun</t>
    </r>
  </si>
  <si>
    <t xml:space="preserve">   z podpol. 717001.</t>
  </si>
  <si>
    <t xml:space="preserve">   Dočasné podopretie sev. obvod. steny  OD Šafrán a ochranné</t>
  </si>
  <si>
    <t xml:space="preserve">   debnenie pod výklenkom OD Šafrán.</t>
  </si>
  <si>
    <r>
      <t xml:space="preserve">   Bakalárska ulica</t>
    </r>
    <r>
      <rPr>
        <sz val="10"/>
        <rFont val="Arial CE"/>
        <family val="2"/>
      </rPr>
      <t xml:space="preserve"> - V zmysle uzn. MsZ č. 258/2005.</t>
    </r>
  </si>
  <si>
    <t xml:space="preserve">   na pol. 716.</t>
  </si>
  <si>
    <t>KAP.TRANSF. PRÁVN.OSOBE ZALOŽENEJ MESTOM - UNIPE, s r.o.</t>
  </si>
  <si>
    <t xml:space="preserve"> - Realizácia prístup.chodníka k obytným domom na Cigl.ceste</t>
  </si>
  <si>
    <t xml:space="preserve">   (na zabezpečenie ochrany chodcov a bezpečnosti premávky)</t>
  </si>
  <si>
    <t>04.7.3.</t>
  </si>
  <si>
    <t>CESTOVNÝ RUCH</t>
  </si>
  <si>
    <t>637003</t>
  </si>
  <si>
    <t>PROPAGÁCIA, REKLAMA A INZERCIA</t>
  </si>
  <si>
    <t xml:space="preserve"> - Projekt "Priestorový informačný systém CR v regióne Horná Nitra"</t>
  </si>
  <si>
    <t xml:space="preserve">   V zmysle uzn. MsR č. 395/2005.</t>
  </si>
  <si>
    <t>PRÁVNICKEJ OSOBE ZALOŽENEJ OBCOU</t>
  </si>
  <si>
    <t>V zmysle uzn. MsZ č. 294/2005 - finančný príspevok pre TIK Horná</t>
  </si>
  <si>
    <t>Nitra na nákup výpočtovej techniky a na krytie prevádzkových</t>
  </si>
  <si>
    <t>nákladov. (Zmena aj rozpočtovej položky v zmysle rozp.klasifikácie).</t>
  </si>
  <si>
    <t>05.1.0.</t>
  </si>
  <si>
    <t>NAKLADANIE S ODPADMI</t>
  </si>
  <si>
    <t>VŠEOBECNÉ SLUŽBY - RECYKLAČNÝ FOND</t>
  </si>
  <si>
    <t>Finančné prostriedky získané z Recyklačného fondu na úhradu ná-</t>
  </si>
  <si>
    <t>kladov spojených so separovaným zberom, manipuláciou a dopravou.</t>
  </si>
  <si>
    <t>06.1.0.</t>
  </si>
  <si>
    <t>ROZVOJ  BÝVANIA</t>
  </si>
  <si>
    <t>VŠEOBECNÝ MATERIÁL</t>
  </si>
  <si>
    <t xml:space="preserve">Nákup materiálu a temperovanie bytov v objekte 173 b.j. na Ciglianskej </t>
  </si>
  <si>
    <t>ceste od odovzdania stavby do prevzatia bytu nájomcom podľa sku-</t>
  </si>
  <si>
    <t>točných nákladov prísp. organizácie SMM Prievidza a očakávanej</t>
  </si>
  <si>
    <t>potreby do konca r. 2005.</t>
  </si>
  <si>
    <t>06.4.0.</t>
  </si>
  <si>
    <t>VEREJNÉ OSVETLENIE (VO)</t>
  </si>
  <si>
    <t>PRÁVNICKEJ OSOBE ZALOŽENEJ OBCOU - UNIPA, s. r. o.</t>
  </si>
  <si>
    <t>V zmysle uzn. MsR č. 400/2005:</t>
  </si>
  <si>
    <t xml:space="preserve"> - Rekonštrukcia VO a chodníka na Bojnickej ceste - II. etapa</t>
  </si>
  <si>
    <t xml:space="preserve"> - Realizácia VO v I. etape dostavby objektu "ROC Prievidza - bytová </t>
  </si>
  <si>
    <t xml:space="preserve">   výstavba"</t>
  </si>
  <si>
    <t xml:space="preserve"> - Rozšírenie VO na chodníku Ul. na Karasiny</t>
  </si>
  <si>
    <t>08.1.0.</t>
  </si>
  <si>
    <t>REKREAČNÉ A ŠPORTOVÉ SLUŽBY</t>
  </si>
  <si>
    <t>TRANSFERY JEDNOTLIVCOM A NEZISKOVÝM PRÁV.OSOBÁM</t>
  </si>
  <si>
    <r>
      <t xml:space="preserve"> - Plážové kúpalisko</t>
    </r>
    <r>
      <rPr>
        <sz val="10"/>
        <rFont val="Arial CE"/>
        <family val="2"/>
      </rPr>
      <t xml:space="preserve"> - Zníženie výdavkov o výšku odpisov (viď zní-</t>
    </r>
  </si>
  <si>
    <t xml:space="preserve">   ženie príjmov podpol. 212003)</t>
  </si>
  <si>
    <r>
      <t xml:space="preserve"> - Futbalový štadión</t>
    </r>
    <r>
      <rPr>
        <sz val="10"/>
        <rFont val="Arial CE"/>
        <family val="2"/>
      </rPr>
      <t xml:space="preserve"> - V zmysle uzn. MsZ č. 306/2005 - dotácia</t>
    </r>
  </si>
  <si>
    <t xml:space="preserve">   spoločnosti UNIPA,s.r.o. na mládežnícky futbal - na vyrovnanie </t>
  </si>
  <si>
    <t xml:space="preserve">   záväzkov voči trénerom a zdravotné zabezpečenie.</t>
  </si>
  <si>
    <t>REKONŠTRUKCIA A MODERNIZÁCIA</t>
  </si>
  <si>
    <t>Rekonštrukcia Zimného štadióna v Prievidzi (viď zvýšenie príjmov</t>
  </si>
  <si>
    <t>pol. 311 - Granty).</t>
  </si>
  <si>
    <t>08.2.0.3</t>
  </si>
  <si>
    <t>KLUBOVÉ A ŠPEC. KULTÚRNE ZARIADENIA - KaSS</t>
  </si>
  <si>
    <t>PRÍSPEVKOVÝM ORGANIZÁCIÁM</t>
  </si>
  <si>
    <t>Navýšenie finančného príspevku pre KaSS na:</t>
  </si>
  <si>
    <t xml:space="preserve"> - prevádzku knižníc</t>
  </si>
  <si>
    <t xml:space="preserve"> - na Silvestrovskú zabíjačku a privítanie Nového roka 2006</t>
  </si>
  <si>
    <t xml:space="preserve"> - na vykrytie prevádzkových nákladov (zamedzenie vzniku straty)</t>
  </si>
  <si>
    <t>09.</t>
  </si>
  <si>
    <t>VZDELÁVANIE</t>
  </si>
  <si>
    <t>Navýšenie  rozpočtu pre oblasť školstva o výdavky:</t>
  </si>
  <si>
    <t xml:space="preserve"> - na mzdy na originálne kompetencie (úprava platov od 1.7.2005)</t>
  </si>
  <si>
    <t xml:space="preserve"> - na odstránenie porevíznych závad el.zariadení v materských školách</t>
  </si>
  <si>
    <t xml:space="preserve"> - na doplnenie mechaniky počítačov preradených z MsÚ a nákup tlačiarní</t>
  </si>
  <si>
    <t xml:space="preserve"> - na CVČ</t>
  </si>
  <si>
    <t xml:space="preserve"> - Memoriál I. Surového - ZŠ</t>
  </si>
  <si>
    <t xml:space="preserve"> - INFOVEK - III. ZŠ S. Chalupku</t>
  </si>
  <si>
    <t xml:space="preserve"> - "Vybudovanie umelého trávnika  ZŠ Ul. Energetikov" </t>
  </si>
  <si>
    <t xml:space="preserve">   Celkový náklad na umelý trávnik predstavuje čiastku cca 2 250 tis. Sk.</t>
  </si>
  <si>
    <t xml:space="preserve">   Zdrojmi financovania na umelý trávnik sú:</t>
  </si>
  <si>
    <t xml:space="preserve">     - grant od Slovenského futbalového zväzu - 450 tis. Sk</t>
  </si>
  <si>
    <t xml:space="preserve">     - rozpočtové presuny - 550 tis. Sk</t>
  </si>
  <si>
    <t xml:space="preserve">     - dodatočné vlastné zdroje rozpočtu - 1250 tis. Sk</t>
  </si>
  <si>
    <t xml:space="preserve">   Z uvedeného dôvodu navyšujeme výdavkovú časť o (1250+450)</t>
  </si>
  <si>
    <t xml:space="preserve"> - deti v hmotnej núdzi</t>
  </si>
  <si>
    <t xml:space="preserve"> - vzdelávacie poukazy</t>
  </si>
  <si>
    <t xml:space="preserve"> - vlastné zdroje</t>
  </si>
  <si>
    <t xml:space="preserve"> - rozpočtové presuny</t>
  </si>
  <si>
    <t>Podrobný rozpis výdavkov - príloha č. 1</t>
  </si>
  <si>
    <t>10.1.2.3</t>
  </si>
  <si>
    <t>ĎALŠIE SOCIÁLNE SLUŽBY - OPATR. SLUŽBA</t>
  </si>
  <si>
    <t>MZDY, PLATY A OSTATNÉ OSOBNÉ VYROVNANIA</t>
  </si>
  <si>
    <t>Navýšenie v zmysle kolektívnej zmluvy pre zamestnacov opatrova-</t>
  </si>
  <si>
    <t>teľskej služby.</t>
  </si>
  <si>
    <t>POISTNÉ A  PRÍSPEVOK  DO POISŤOVNÍ</t>
  </si>
  <si>
    <t>10.2.0.</t>
  </si>
  <si>
    <t>STAROBA</t>
  </si>
  <si>
    <t>BEŽNÉ VÝDAVKY</t>
  </si>
  <si>
    <t>Zvýšenie dotácie z MF SR na bežné výdavky.</t>
  </si>
  <si>
    <t>KAPITÁLOVÉ VÝDAVKY - DD-DPD</t>
  </si>
  <si>
    <t xml:space="preserve">Na nákup úžitkového vozidla (120 tis. Sk) a rekonštrukciu regulačného </t>
  </si>
  <si>
    <t>systému vykurovania (130 tis. Sk) -  spolufinancovanie mesta.</t>
  </si>
  <si>
    <t>10.4.0.</t>
  </si>
  <si>
    <t>RODINA A DETI</t>
  </si>
  <si>
    <t>NA DÁVKU V HMOTNEJ NÚDZI</t>
  </si>
  <si>
    <t xml:space="preserve"> - Jednorázové dávky v hmotnej núdzi</t>
  </si>
  <si>
    <t xml:space="preserve"> - Vianočné dávky vo forme jednorázového príspevku</t>
  </si>
  <si>
    <t>JEDNOTLIVCOVI</t>
  </si>
  <si>
    <t xml:space="preserve"> - Príspevok za opatrovanie trojčiat - zníženie</t>
  </si>
  <si>
    <t>10.7.0.2</t>
  </si>
  <si>
    <t>ZARIADENIA SOCIÁLNYCH SLUŽIEB ...</t>
  </si>
  <si>
    <t>ŠPECIÁLNE SLUŽBY</t>
  </si>
  <si>
    <t>Na výdavky súvisiace s pohrebmi bezprístrešných občanov.</t>
  </si>
  <si>
    <t>10.7.0.1</t>
  </si>
  <si>
    <t>DÁVKY SOCIÁLNEJ POMOCI ...</t>
  </si>
  <si>
    <t>NA DÁVKU V HMOTNEJ NÚDZI A PRÍSP. K DÁVKE</t>
  </si>
  <si>
    <t xml:space="preserve">Jednorázové dávky v hmotnej núdzi - starostlivosť o občanov, ktorí </t>
  </si>
  <si>
    <t>potrebujú osobitnú pomoc.</t>
  </si>
  <si>
    <t>B/   ÚPRAVA PLÁNU TVORBY A POUŽITIA FONDOV MESTA  (v tis. Sk)</t>
  </si>
  <si>
    <t>Fond rozvoja bývania:</t>
  </si>
  <si>
    <r>
      <t>Počiatočný zostatok k 1.1.2005</t>
    </r>
    <r>
      <rPr>
        <i/>
        <sz val="10"/>
        <rFont val="Arial CE"/>
        <family val="2"/>
      </rPr>
      <t>:(opravený údaj - prevzatý zo</t>
    </r>
  </si>
  <si>
    <t>záverečnej správy mesta, KS k 31.12.2004 = PS k 1.1.2005)</t>
  </si>
  <si>
    <t>Tvorba:</t>
  </si>
  <si>
    <t xml:space="preserve"> - vrátenie prostriedkov podľa uzn. MsZ č.  210/03 a 291/03</t>
  </si>
  <si>
    <t xml:space="preserve"> - z predaja bytov</t>
  </si>
  <si>
    <t>Použitie do rozpočtu mesta:</t>
  </si>
  <si>
    <t xml:space="preserve">  - splácanie istiny úverov</t>
  </si>
  <si>
    <t xml:space="preserve">    - Soc. bývanie 173 b.j.</t>
  </si>
  <si>
    <t xml:space="preserve">    - Soc. bývanie D-blok</t>
  </si>
  <si>
    <t xml:space="preserve">    - objekt OSP</t>
  </si>
  <si>
    <t xml:space="preserve">    - pavlačové byty</t>
  </si>
  <si>
    <t xml:space="preserve"> - Prestavba objektu SOU a CVČ na byty (odd. 06.1.0)</t>
  </si>
  <si>
    <t xml:space="preserve"> - Vybudovanie parkovacích miest v meste (odd. 04.5.1)</t>
  </si>
  <si>
    <t xml:space="preserve">    realizácia</t>
  </si>
  <si>
    <t xml:space="preserve">    projekt</t>
  </si>
  <si>
    <t xml:space="preserve"> - Soc. bývanie 173 b.j. - dobudovanie MK</t>
  </si>
  <si>
    <t xml:space="preserve"> - Realizácia VO v I. etape dostavby objektu "ROC Prievidza - byt. výstavba"</t>
  </si>
  <si>
    <t xml:space="preserve"> - Rekonštrukcia  8 bytov na Ul. M.Hodžu (PD+R)</t>
  </si>
  <si>
    <t xml:space="preserve"> - Terénne úpravy k D-bloku - likvidácie drevostavby </t>
  </si>
  <si>
    <t xml:space="preserve"> - Bytový objekt St.Necpaly - Gazdovská - IČ</t>
  </si>
  <si>
    <t xml:space="preserve"> - Sociálne bývanie D-blok - autorský dozor a koordinácia bezpečnosti</t>
  </si>
  <si>
    <t>Konečný zostatok k 31.12.2005:</t>
  </si>
  <si>
    <t>C)   CELKOVÁ BILANCIA ROZPOČTU PO V. ÚPRAVE (v tis. Sk)   -   rekapitulácia</t>
  </si>
  <si>
    <t>Schválená</t>
  </si>
  <si>
    <t>REKAPITULÁCIA:</t>
  </si>
  <si>
    <t>PRÍJMY:</t>
  </si>
  <si>
    <t>100 - DAŇOVÉ</t>
  </si>
  <si>
    <t>200 - NEDAŇOVÉ</t>
  </si>
  <si>
    <t>300 - GRANTY A TRANSFERY</t>
  </si>
  <si>
    <t>400 - ZA SPLÁCANIE ÚVEROV A POŽIČIEK A Z PREDAJA MAJ.ÚČASTÍ</t>
  </si>
  <si>
    <t>500 - PRIJATÉ ÚVERY</t>
  </si>
  <si>
    <t>VÝDAVKY:</t>
  </si>
  <si>
    <t>Obce</t>
  </si>
  <si>
    <t>Policajné služby</t>
  </si>
  <si>
    <t>04.4.3</t>
  </si>
  <si>
    <t>Výstavba</t>
  </si>
  <si>
    <t>Cestná doprava</t>
  </si>
  <si>
    <t>Cestovný ruch</t>
  </si>
  <si>
    <t>Nakladanie s odpadmi</t>
  </si>
  <si>
    <t>Rozvoj bývania</t>
  </si>
  <si>
    <t>Verejné osvetlenie</t>
  </si>
  <si>
    <t>Rekreačné a športové služby</t>
  </si>
  <si>
    <t>Klubové a špeciálne kultúrne zariadenia - KaSS</t>
  </si>
  <si>
    <t>Vzdelávanie</t>
  </si>
  <si>
    <t>Ďalšie sociálne služby - opatrovateľská služba</t>
  </si>
  <si>
    <t xml:space="preserve">10.2.0. </t>
  </si>
  <si>
    <t>Staroba</t>
  </si>
  <si>
    <t>Rodina a deti</t>
  </si>
  <si>
    <t>Dávky sociálnej pomoci - pomoc občanom v hmotnej a soc. núdzi</t>
  </si>
  <si>
    <t>Zariadenia sociálnych služieb - pomoc občanom v hmotnej a soc. núdzi</t>
  </si>
  <si>
    <t>R o z d i e l</t>
  </si>
  <si>
    <t>Rozdelenie rozpočtu na:</t>
  </si>
  <si>
    <t>v tis. Sk</t>
  </si>
  <si>
    <t>Materiál číslo: 58/05</t>
  </si>
  <si>
    <t>Mestská rada:</t>
  </si>
  <si>
    <t>Mestské zastupiteľstvo:</t>
  </si>
  <si>
    <t xml:space="preserve">      NÁVRH  NA  V. ÚPRAVU  ROZPOČTU  MESTA  PRIEVIDZA  </t>
  </si>
  <si>
    <t>NA ROK 2005</t>
  </si>
  <si>
    <t>Predkladá:               Ing. Ján  B o d n á r  -  primátor mesta</t>
  </si>
  <si>
    <t>Spracoval:               Ing. Katarína Bašková - vedúca ekonomického odboru</t>
  </si>
  <si>
    <t xml:space="preserve">  Ing. Zuzana Homolová - vedúca finančného oddelenia</t>
  </si>
  <si>
    <t xml:space="preserve">                                                    Ing. Petra Briatková - ref. pre rozpočet a financie</t>
  </si>
  <si>
    <t xml:space="preserve">  Ing. Petra Briatková - ref. pre rozpočet a financie</t>
  </si>
  <si>
    <t>Napísal:                    Ing. Petra Briatková</t>
  </si>
  <si>
    <t>V Prievidzi dňa 19. 9. 2005</t>
  </si>
  <si>
    <t xml:space="preserve">Návrh uznesenia </t>
  </si>
  <si>
    <t>Mestské zastupiteľstvo</t>
  </si>
  <si>
    <t>I.</t>
  </si>
  <si>
    <t>berie na vedomie</t>
  </si>
  <si>
    <t>Návrh V. úpravy rozpočtu mesta Prievidza na rok 2005</t>
  </si>
  <si>
    <t>II.</t>
  </si>
  <si>
    <t>schvaľuje</t>
  </si>
  <si>
    <t>Príjmová časť rozpočtu:</t>
  </si>
  <si>
    <t>príjmy</t>
  </si>
  <si>
    <t>príjmové finančné operácie</t>
  </si>
  <si>
    <t>Výdavková časť rozpočtu:</t>
  </si>
  <si>
    <t>výdavky</t>
  </si>
  <si>
    <t>výdavkové finančné operácie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</si>
</sst>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 quotePrefix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1"/>
  <sheetViews>
    <sheetView tabSelected="1" workbookViewId="0" topLeftCell="A1">
      <selection activeCell="D387" sqref="D387"/>
    </sheetView>
  </sheetViews>
  <sheetFormatPr defaultColWidth="9.00390625" defaultRowHeight="12.75"/>
  <cols>
    <col min="1" max="2" width="7.25390625" style="0" customWidth="1"/>
    <col min="7" max="7" width="4.25390625" style="0" customWidth="1"/>
    <col min="8" max="8" width="9.125" style="0" customWidth="1"/>
  </cols>
  <sheetData>
    <row r="1" ht="15.75">
      <c r="A1" s="7" t="s">
        <v>0</v>
      </c>
    </row>
    <row r="3" ht="12.75">
      <c r="A3" s="60" t="s">
        <v>1</v>
      </c>
    </row>
    <row r="4" ht="12.75">
      <c r="A4" s="60" t="s">
        <v>2</v>
      </c>
    </row>
    <row r="6" spans="1:7" ht="12.75">
      <c r="A6" s="2" t="s">
        <v>3</v>
      </c>
      <c r="B6" s="2"/>
      <c r="C6" s="2"/>
      <c r="D6" s="2"/>
      <c r="E6" s="2"/>
      <c r="F6" s="3">
        <v>491920</v>
      </c>
      <c r="G6" s="4" t="s">
        <v>4</v>
      </c>
    </row>
    <row r="7" spans="1:7" ht="12.75">
      <c r="A7" s="2" t="s">
        <v>5</v>
      </c>
      <c r="B7" s="2"/>
      <c r="C7" s="2"/>
      <c r="D7" s="2"/>
      <c r="E7" s="2"/>
      <c r="F7" s="3">
        <v>83857</v>
      </c>
      <c r="G7" s="4" t="s">
        <v>4</v>
      </c>
    </row>
    <row r="8" spans="1:7" ht="12.75">
      <c r="A8" s="2" t="s">
        <v>6</v>
      </c>
      <c r="B8" s="2"/>
      <c r="C8" s="2"/>
      <c r="D8" s="2"/>
      <c r="E8" s="2"/>
      <c r="F8" s="3">
        <v>151701</v>
      </c>
      <c r="G8" s="4" t="s">
        <v>4</v>
      </c>
    </row>
    <row r="9" spans="1:7" ht="12.75">
      <c r="A9" s="5" t="s">
        <v>7</v>
      </c>
      <c r="B9" s="2"/>
      <c r="C9" s="2"/>
      <c r="D9" s="2"/>
      <c r="E9" s="2"/>
      <c r="F9" s="6">
        <f>SUM(F6:F8)</f>
        <v>727478</v>
      </c>
      <c r="G9" s="5" t="s">
        <v>4</v>
      </c>
    </row>
    <row r="10" spans="1:7" ht="12.75">
      <c r="A10" s="2"/>
      <c r="B10" s="2"/>
      <c r="C10" s="2"/>
      <c r="D10" s="2"/>
      <c r="E10" s="2"/>
      <c r="F10" s="2"/>
      <c r="G10" s="4"/>
    </row>
    <row r="11" spans="1:7" ht="12.75">
      <c r="A11" s="2" t="s">
        <v>8</v>
      </c>
      <c r="B11" s="2"/>
      <c r="C11" s="2"/>
      <c r="D11" s="2"/>
      <c r="E11" s="2"/>
      <c r="F11" s="3">
        <v>481201</v>
      </c>
      <c r="G11" s="4" t="s">
        <v>4</v>
      </c>
    </row>
    <row r="12" spans="1:7" ht="12.75">
      <c r="A12" s="2" t="s">
        <v>9</v>
      </c>
      <c r="B12" s="2"/>
      <c r="C12" s="2"/>
      <c r="D12" s="2"/>
      <c r="E12" s="2"/>
      <c r="F12" s="3">
        <v>219432</v>
      </c>
      <c r="G12" s="4" t="s">
        <v>4</v>
      </c>
    </row>
    <row r="13" spans="1:7" ht="12.75">
      <c r="A13" s="2" t="s">
        <v>10</v>
      </c>
      <c r="B13" s="2"/>
      <c r="C13" s="2"/>
      <c r="D13" s="2"/>
      <c r="E13" s="2"/>
      <c r="F13" s="3">
        <v>26845</v>
      </c>
      <c r="G13" s="4" t="s">
        <v>4</v>
      </c>
    </row>
    <row r="14" spans="1:7" ht="12.75">
      <c r="A14" s="5" t="s">
        <v>7</v>
      </c>
      <c r="B14" s="2"/>
      <c r="C14" s="2"/>
      <c r="D14" s="2"/>
      <c r="E14" s="2"/>
      <c r="F14" s="6">
        <f>SUM(F11:F13)</f>
        <v>727478</v>
      </c>
      <c r="G14" s="5" t="s">
        <v>4</v>
      </c>
    </row>
    <row r="15" spans="1:7" ht="12.75">
      <c r="A15" s="2"/>
      <c r="B15" s="2"/>
      <c r="C15" s="2"/>
      <c r="D15" s="2"/>
      <c r="E15" s="2"/>
      <c r="F15" s="2"/>
      <c r="G15" s="4"/>
    </row>
    <row r="16" spans="1:7" ht="12.75">
      <c r="A16" s="5" t="s">
        <v>11</v>
      </c>
      <c r="B16" s="2"/>
      <c r="C16" s="2"/>
      <c r="D16" s="2"/>
      <c r="E16" s="2"/>
      <c r="F16" s="5">
        <v>0</v>
      </c>
      <c r="G16" s="4"/>
    </row>
    <row r="17" spans="1:7" ht="12.75">
      <c r="A17" s="5"/>
      <c r="B17" s="2"/>
      <c r="C17" s="2"/>
      <c r="D17" s="2"/>
      <c r="E17" s="2"/>
      <c r="F17" s="5"/>
      <c r="G17" s="4"/>
    </row>
    <row r="18" spans="2:7" ht="12.75">
      <c r="B18" s="2"/>
      <c r="C18" s="2"/>
      <c r="D18" s="2"/>
      <c r="E18" s="2"/>
      <c r="F18" s="5"/>
      <c r="G18" s="4"/>
    </row>
    <row r="19" spans="2:7" ht="12.75">
      <c r="B19" s="2"/>
      <c r="C19" s="2"/>
      <c r="D19" s="2"/>
      <c r="E19" s="2"/>
      <c r="F19" s="5"/>
      <c r="G19" s="4"/>
    </row>
    <row r="20" spans="1:7" ht="15.75">
      <c r="A20" s="7" t="s">
        <v>12</v>
      </c>
      <c r="B20" s="2"/>
      <c r="C20" s="2"/>
      <c r="D20" s="2"/>
      <c r="E20" s="2"/>
      <c r="F20" s="5"/>
      <c r="G20" s="4"/>
    </row>
    <row r="21" spans="1:7" ht="12.75">
      <c r="A21" t="s">
        <v>13</v>
      </c>
      <c r="B21" s="2"/>
      <c r="C21" s="2"/>
      <c r="D21" s="2"/>
      <c r="E21" s="2"/>
      <c r="F21" s="5"/>
      <c r="G21" s="4"/>
    </row>
    <row r="22" spans="1:7" ht="12.75">
      <c r="A22" t="s">
        <v>14</v>
      </c>
      <c r="B22" s="2"/>
      <c r="C22" s="2"/>
      <c r="D22" s="2"/>
      <c r="E22" s="2"/>
      <c r="F22" s="5"/>
      <c r="G22" s="4"/>
    </row>
    <row r="23" spans="1:7" ht="12.75">
      <c r="A23" t="s">
        <v>15</v>
      </c>
      <c r="B23" s="2"/>
      <c r="C23" s="2"/>
      <c r="D23" s="2"/>
      <c r="E23" s="2"/>
      <c r="F23" s="5"/>
      <c r="G23" s="4"/>
    </row>
    <row r="27" spans="1:10" ht="15">
      <c r="A27" s="8" t="s">
        <v>16</v>
      </c>
      <c r="H27" s="9" t="s">
        <v>17</v>
      </c>
      <c r="I27" s="9" t="s">
        <v>18</v>
      </c>
      <c r="J27" s="9" t="s">
        <v>17</v>
      </c>
    </row>
    <row r="28" spans="8:10" ht="12.75">
      <c r="H28" s="10" t="s">
        <v>19</v>
      </c>
      <c r="I28" s="9" t="s">
        <v>20</v>
      </c>
      <c r="J28" s="9" t="s">
        <v>21</v>
      </c>
    </row>
    <row r="29" spans="1:10" ht="15">
      <c r="A29" s="11" t="s">
        <v>22</v>
      </c>
      <c r="H29" s="12">
        <v>727478</v>
      </c>
      <c r="I29" s="12">
        <f>I31+I47+I69+I95</f>
        <v>22385</v>
      </c>
      <c r="J29" s="12">
        <f>SUM(H29:I29)</f>
        <v>749863</v>
      </c>
    </row>
    <row r="30" spans="1:10" ht="15">
      <c r="A30" s="11" t="s">
        <v>23</v>
      </c>
      <c r="H30" s="13"/>
      <c r="I30" s="13"/>
      <c r="J30" s="13"/>
    </row>
    <row r="31" spans="1:10" ht="15">
      <c r="A31" s="14">
        <v>100</v>
      </c>
      <c r="B31" s="15" t="s">
        <v>24</v>
      </c>
      <c r="C31" s="16"/>
      <c r="D31" s="16"/>
      <c r="E31" s="16"/>
      <c r="F31" s="16"/>
      <c r="G31" s="16"/>
      <c r="H31" s="17">
        <v>304963</v>
      </c>
      <c r="I31" s="17">
        <f>SUM(I32:I44)</f>
        <v>11846</v>
      </c>
      <c r="J31" s="17">
        <f>SUM(H31:I31)</f>
        <v>316809</v>
      </c>
    </row>
    <row r="32" spans="1:10" ht="12.75">
      <c r="A32" s="18">
        <v>111003</v>
      </c>
      <c r="B32" s="19" t="s">
        <v>25</v>
      </c>
      <c r="C32" s="19"/>
      <c r="D32" s="19"/>
      <c r="E32" s="19"/>
      <c r="F32" s="19"/>
      <c r="G32" s="19"/>
      <c r="H32" s="20">
        <v>229581</v>
      </c>
      <c r="I32" s="20">
        <f>8400</f>
        <v>8400</v>
      </c>
      <c r="J32" s="20">
        <f>SUM(H32:I32)</f>
        <v>237981</v>
      </c>
    </row>
    <row r="33" spans="1:10" ht="12.75">
      <c r="A33" s="18"/>
      <c r="B33" s="19" t="s">
        <v>26</v>
      </c>
      <c r="C33" s="19"/>
      <c r="D33" s="19"/>
      <c r="E33" s="19"/>
      <c r="F33" s="19"/>
      <c r="G33" s="19"/>
      <c r="H33" s="20"/>
      <c r="I33" s="20"/>
      <c r="J33" s="20"/>
    </row>
    <row r="34" spans="1:10" ht="12.75">
      <c r="A34" s="18"/>
      <c r="B34" s="19" t="s">
        <v>27</v>
      </c>
      <c r="C34" s="19"/>
      <c r="D34" s="19"/>
      <c r="E34" s="19"/>
      <c r="F34" s="19"/>
      <c r="G34" s="19"/>
      <c r="H34" s="20"/>
      <c r="I34" s="20"/>
      <c r="J34" s="20"/>
    </row>
    <row r="35" spans="1:10" ht="12.75">
      <c r="A35" s="4"/>
      <c r="B35" s="4"/>
      <c r="C35" s="4"/>
      <c r="D35" s="4"/>
      <c r="E35" s="4"/>
      <c r="F35" s="4"/>
      <c r="G35" s="4"/>
      <c r="H35" s="21"/>
      <c r="I35" s="21"/>
      <c r="J35" s="21"/>
    </row>
    <row r="36" spans="1:10" ht="12.75">
      <c r="A36" s="22">
        <v>121</v>
      </c>
      <c r="B36" t="s">
        <v>28</v>
      </c>
      <c r="H36" s="13">
        <v>35000</v>
      </c>
      <c r="I36" s="13">
        <f>4000+946</f>
        <v>4946</v>
      </c>
      <c r="J36" s="13">
        <f>SUM(H36:I36)</f>
        <v>39946</v>
      </c>
    </row>
    <row r="37" spans="1:10" ht="12.75">
      <c r="A37" s="4"/>
      <c r="B37" s="4" t="s">
        <v>29</v>
      </c>
      <c r="C37" s="4"/>
      <c r="D37" s="4"/>
      <c r="E37" s="4"/>
      <c r="F37" s="4"/>
      <c r="G37" s="4"/>
      <c r="H37" s="21"/>
      <c r="I37" s="21"/>
      <c r="J37" s="21"/>
    </row>
    <row r="38" spans="1:10" ht="12.75">
      <c r="A38" s="4"/>
      <c r="B38" s="4" t="s">
        <v>30</v>
      </c>
      <c r="C38" s="4"/>
      <c r="D38" s="4"/>
      <c r="E38" s="4"/>
      <c r="F38" s="4"/>
      <c r="G38" s="4"/>
      <c r="H38" s="21"/>
      <c r="I38" s="21"/>
      <c r="J38" s="21"/>
    </row>
    <row r="39" spans="1:10" ht="12.75">
      <c r="A39" s="4"/>
      <c r="B39" s="5"/>
      <c r="C39" s="4"/>
      <c r="D39" s="4"/>
      <c r="E39" s="4"/>
      <c r="F39" s="4"/>
      <c r="G39" s="4"/>
      <c r="H39" s="21"/>
      <c r="I39" s="21"/>
      <c r="J39" s="21"/>
    </row>
    <row r="40" spans="1:10" ht="12.75">
      <c r="A40" s="22">
        <v>133012</v>
      </c>
      <c r="B40" s="4" t="s">
        <v>31</v>
      </c>
      <c r="C40" s="4"/>
      <c r="D40" s="4"/>
      <c r="E40" s="4"/>
      <c r="F40" s="4"/>
      <c r="G40" s="4"/>
      <c r="H40" s="21">
        <v>5170</v>
      </c>
      <c r="I40" s="21">
        <v>-1500</v>
      </c>
      <c r="J40" s="21">
        <f>SUM(H40:I40)</f>
        <v>3670</v>
      </c>
    </row>
    <row r="41" spans="1:10" ht="12.75">
      <c r="A41" s="22"/>
      <c r="B41" s="4" t="s">
        <v>32</v>
      </c>
      <c r="C41" s="4"/>
      <c r="D41" s="4"/>
      <c r="E41" s="4"/>
      <c r="F41" s="4"/>
      <c r="G41" s="4"/>
      <c r="H41" s="21"/>
      <c r="I41" s="21"/>
      <c r="J41" s="21"/>
    </row>
    <row r="42" spans="1:10" ht="12.75">
      <c r="A42" s="22"/>
      <c r="B42" s="4" t="s">
        <v>33</v>
      </c>
      <c r="C42" s="4"/>
      <c r="D42" s="4"/>
      <c r="E42" s="4"/>
      <c r="F42" s="4"/>
      <c r="G42" s="4"/>
      <c r="H42" s="21"/>
      <c r="I42" s="21"/>
      <c r="J42" s="21"/>
    </row>
    <row r="43" spans="1:10" ht="12.75">
      <c r="A43" s="4"/>
      <c r="B43" s="4" t="s">
        <v>34</v>
      </c>
      <c r="C43" s="4"/>
      <c r="D43" s="4"/>
      <c r="E43" s="4"/>
      <c r="F43" s="4"/>
      <c r="G43" s="4"/>
      <c r="H43" s="21"/>
      <c r="I43" s="21"/>
      <c r="J43" s="21"/>
    </row>
    <row r="44" spans="1:10" ht="12.75">
      <c r="A44" s="4"/>
      <c r="B44" s="4"/>
      <c r="C44" s="4"/>
      <c r="D44" s="4"/>
      <c r="E44" s="4"/>
      <c r="F44" s="4"/>
      <c r="G44" s="4"/>
      <c r="H44" s="21"/>
      <c r="I44" s="21"/>
      <c r="J44" s="21"/>
    </row>
    <row r="45" spans="1:10" ht="12.75">
      <c r="A45" s="4"/>
      <c r="B45" s="4"/>
      <c r="C45" s="4"/>
      <c r="D45" s="4"/>
      <c r="E45" s="4"/>
      <c r="F45" s="4"/>
      <c r="G45" s="4"/>
      <c r="H45" s="21"/>
      <c r="I45" s="21"/>
      <c r="J45" s="21"/>
    </row>
    <row r="46" spans="1:10" ht="12.75">
      <c r="A46" s="4"/>
      <c r="B46" s="4"/>
      <c r="C46" s="4"/>
      <c r="D46" s="4"/>
      <c r="E46" s="4"/>
      <c r="F46" s="4"/>
      <c r="G46" s="4"/>
      <c r="H46" s="21"/>
      <c r="I46" s="21"/>
      <c r="J46" s="21"/>
    </row>
    <row r="47" spans="1:10" ht="15">
      <c r="A47" s="23">
        <v>200</v>
      </c>
      <c r="B47" s="24" t="s">
        <v>35</v>
      </c>
      <c r="C47" s="24"/>
      <c r="D47" s="24"/>
      <c r="E47" s="24"/>
      <c r="F47" s="24"/>
      <c r="G47" s="24"/>
      <c r="H47" s="25">
        <v>125056</v>
      </c>
      <c r="I47" s="25">
        <f>SUM(I48:I65)</f>
        <v>3394</v>
      </c>
      <c r="J47" s="25">
        <f>SUM(H47:I47)</f>
        <v>128450</v>
      </c>
    </row>
    <row r="48" spans="1:10" ht="12.75">
      <c r="A48" s="26">
        <v>212003</v>
      </c>
      <c r="B48" s="27" t="s">
        <v>36</v>
      </c>
      <c r="C48" s="27"/>
      <c r="D48" s="27"/>
      <c r="E48" s="27"/>
      <c r="F48" s="27"/>
      <c r="G48" s="27"/>
      <c r="H48" s="28">
        <v>450</v>
      </c>
      <c r="I48" s="28">
        <v>-450</v>
      </c>
      <c r="J48" s="28">
        <f>SUM(H48:I48)</f>
        <v>0</v>
      </c>
    </row>
    <row r="49" spans="1:10" ht="12.75">
      <c r="A49" s="26"/>
      <c r="B49" s="27" t="s">
        <v>37</v>
      </c>
      <c r="C49" s="27"/>
      <c r="D49" s="27"/>
      <c r="E49" s="27"/>
      <c r="F49" s="27"/>
      <c r="G49" s="27"/>
      <c r="H49" s="28"/>
      <c r="I49" s="28"/>
      <c r="J49" s="28"/>
    </row>
    <row r="50" spans="1:10" ht="12.75">
      <c r="A50" s="26"/>
      <c r="B50" s="27" t="s">
        <v>38</v>
      </c>
      <c r="C50" s="27"/>
      <c r="D50" s="27"/>
      <c r="E50" s="27"/>
      <c r="F50" s="27"/>
      <c r="G50" s="27"/>
      <c r="H50" s="28"/>
      <c r="I50" s="28"/>
      <c r="J50" s="28"/>
    </row>
    <row r="51" spans="1:10" ht="12.75">
      <c r="A51" s="26"/>
      <c r="B51" s="19" t="s">
        <v>39</v>
      </c>
      <c r="C51" s="27"/>
      <c r="D51" s="27"/>
      <c r="E51" s="27"/>
      <c r="F51" s="27"/>
      <c r="G51" s="27"/>
      <c r="H51" s="28">
        <v>3500</v>
      </c>
      <c r="I51" s="28">
        <v>1000</v>
      </c>
      <c r="J51" s="28">
        <f>SUM(H51:I51)</f>
        <v>4500</v>
      </c>
    </row>
    <row r="52" spans="1:10" ht="12.75">
      <c r="A52" s="26"/>
      <c r="B52" s="19" t="s">
        <v>40</v>
      </c>
      <c r="C52" s="27"/>
      <c r="D52" s="27"/>
      <c r="E52" s="27"/>
      <c r="F52" s="27"/>
      <c r="G52" s="27"/>
      <c r="H52" s="28"/>
      <c r="I52" s="28"/>
      <c r="J52" s="28"/>
    </row>
    <row r="53" spans="1:10" ht="12.75">
      <c r="A53" s="26"/>
      <c r="B53" s="19" t="s">
        <v>41</v>
      </c>
      <c r="C53" s="27"/>
      <c r="D53" s="27"/>
      <c r="E53" s="27"/>
      <c r="F53" s="27"/>
      <c r="G53" s="27"/>
      <c r="H53" s="28"/>
      <c r="I53" s="28"/>
      <c r="J53" s="28"/>
    </row>
    <row r="54" spans="1:10" ht="12.75">
      <c r="A54" s="26"/>
      <c r="B54" s="27"/>
      <c r="C54" s="27"/>
      <c r="D54" s="27"/>
      <c r="E54" s="27"/>
      <c r="F54" s="27"/>
      <c r="G54" s="27"/>
      <c r="H54" s="28"/>
      <c r="I54" s="28"/>
      <c r="J54" s="28"/>
    </row>
    <row r="55" spans="1:10" ht="12.75">
      <c r="A55" s="22">
        <v>222003</v>
      </c>
      <c r="B55" s="4" t="s">
        <v>42</v>
      </c>
      <c r="C55" s="4"/>
      <c r="D55" s="4"/>
      <c r="E55" s="4"/>
      <c r="F55" s="4"/>
      <c r="G55" s="4"/>
      <c r="H55" s="21">
        <v>1755</v>
      </c>
      <c r="I55" s="21">
        <v>545</v>
      </c>
      <c r="J55" s="21">
        <f>SUM(H55:I55)</f>
        <v>2300</v>
      </c>
    </row>
    <row r="56" spans="1:10" ht="12.75">
      <c r="A56" s="4"/>
      <c r="B56" s="2" t="s">
        <v>43</v>
      </c>
      <c r="C56" s="4"/>
      <c r="D56" s="4"/>
      <c r="E56" s="4"/>
      <c r="F56" s="4"/>
      <c r="G56" s="4"/>
      <c r="H56" s="21"/>
      <c r="I56" s="21"/>
      <c r="J56" s="21"/>
    </row>
    <row r="57" spans="1:10" ht="12.75">
      <c r="A57" s="4"/>
      <c r="B57" s="4" t="s">
        <v>44</v>
      </c>
      <c r="C57" s="4"/>
      <c r="D57" s="4"/>
      <c r="E57" s="4"/>
      <c r="F57" s="4"/>
      <c r="G57" s="4"/>
      <c r="H57" s="21"/>
      <c r="I57" s="21"/>
      <c r="J57" s="21"/>
    </row>
    <row r="58" spans="1:10" ht="12.75">
      <c r="A58" s="4"/>
      <c r="B58" s="4" t="s">
        <v>45</v>
      </c>
      <c r="C58" s="4"/>
      <c r="D58" s="4"/>
      <c r="E58" s="4"/>
      <c r="F58" s="4"/>
      <c r="G58" s="4"/>
      <c r="H58" s="21"/>
      <c r="I58" s="21"/>
      <c r="J58" s="21"/>
    </row>
    <row r="59" spans="1:10" ht="12.75">
      <c r="A59" s="4"/>
      <c r="B59" s="4"/>
      <c r="C59" s="4"/>
      <c r="D59" s="4"/>
      <c r="E59" s="4"/>
      <c r="F59" s="4"/>
      <c r="G59" s="4"/>
      <c r="H59" s="21"/>
      <c r="I59" s="21"/>
      <c r="J59" s="21"/>
    </row>
    <row r="60" spans="1:10" ht="12.75">
      <c r="A60" s="22">
        <v>223002</v>
      </c>
      <c r="B60" t="s">
        <v>46</v>
      </c>
      <c r="C60" s="4"/>
      <c r="D60" s="4"/>
      <c r="E60" s="4"/>
      <c r="F60" s="4"/>
      <c r="G60" s="4"/>
      <c r="H60" s="21">
        <v>5005</v>
      </c>
      <c r="I60" s="21">
        <f>75</f>
        <v>75</v>
      </c>
      <c r="J60" s="21">
        <f>SUM(H60:I60)</f>
        <v>5080</v>
      </c>
    </row>
    <row r="61" spans="1:10" ht="12.75">
      <c r="A61" s="4"/>
      <c r="B61" s="2" t="s">
        <v>47</v>
      </c>
      <c r="C61" s="4"/>
      <c r="D61" s="4"/>
      <c r="E61" s="4"/>
      <c r="F61" s="4"/>
      <c r="G61" s="4"/>
      <c r="H61" s="21"/>
      <c r="I61" s="21"/>
      <c r="J61" s="21"/>
    </row>
    <row r="62" spans="1:10" ht="12.75">
      <c r="A62" s="4"/>
      <c r="B62" s="2"/>
      <c r="C62" s="4"/>
      <c r="D62" s="4"/>
      <c r="E62" s="4"/>
      <c r="F62" s="4"/>
      <c r="G62" s="4"/>
      <c r="H62" s="9" t="s">
        <v>17</v>
      </c>
      <c r="I62" s="9" t="s">
        <v>18</v>
      </c>
      <c r="J62" s="9" t="s">
        <v>17</v>
      </c>
    </row>
    <row r="63" spans="1:10" ht="12.75">
      <c r="A63" s="4"/>
      <c r="B63" s="2"/>
      <c r="C63" s="4"/>
      <c r="D63" s="4"/>
      <c r="E63" s="4"/>
      <c r="F63" s="4"/>
      <c r="G63" s="4"/>
      <c r="H63" s="10" t="s">
        <v>19</v>
      </c>
      <c r="I63" s="9" t="s">
        <v>20</v>
      </c>
      <c r="J63" s="9" t="s">
        <v>21</v>
      </c>
    </row>
    <row r="64" spans="1:10" ht="12.75">
      <c r="A64" s="4"/>
      <c r="B64" s="2"/>
      <c r="C64" s="4"/>
      <c r="D64" s="4"/>
      <c r="E64" s="4"/>
      <c r="F64" s="4"/>
      <c r="G64" s="4"/>
      <c r="H64" s="4"/>
      <c r="I64" s="4"/>
      <c r="J64" s="4"/>
    </row>
    <row r="65" spans="1:10" ht="12.75">
      <c r="A65" s="22">
        <v>233001</v>
      </c>
      <c r="B65" s="2" t="s">
        <v>48</v>
      </c>
      <c r="C65" s="4"/>
      <c r="D65" s="4"/>
      <c r="E65" s="4"/>
      <c r="F65" s="4"/>
      <c r="G65" s="4"/>
      <c r="H65" s="21">
        <v>75462</v>
      </c>
      <c r="I65" s="21">
        <v>2224</v>
      </c>
      <c r="J65" s="21">
        <f>SUM(H65:I65)</f>
        <v>77686</v>
      </c>
    </row>
    <row r="66" spans="1:10" ht="12.75">
      <c r="A66" s="4"/>
      <c r="B66" s="2" t="s">
        <v>49</v>
      </c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2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">
      <c r="A69" s="23">
        <v>300</v>
      </c>
      <c r="B69" s="24" t="s">
        <v>50</v>
      </c>
      <c r="C69" s="24"/>
      <c r="D69" s="24"/>
      <c r="E69" s="24"/>
      <c r="F69" s="24"/>
      <c r="G69" s="24"/>
      <c r="H69" s="25">
        <v>145758</v>
      </c>
      <c r="I69" s="25">
        <f>SUM(I70:I88)-I81</f>
        <v>4505</v>
      </c>
      <c r="J69" s="25">
        <f>SUM(H69:I69)</f>
        <v>150263</v>
      </c>
    </row>
    <row r="70" spans="1:10" ht="12.75">
      <c r="A70" s="22">
        <v>311</v>
      </c>
      <c r="B70" s="4" t="s">
        <v>51</v>
      </c>
      <c r="C70" s="4"/>
      <c r="D70" s="4"/>
      <c r="E70" s="4"/>
      <c r="F70" s="4"/>
      <c r="G70" s="4"/>
      <c r="H70" s="4">
        <v>205</v>
      </c>
      <c r="I70" s="21">
        <v>12</v>
      </c>
      <c r="J70" s="4">
        <f>SUM(H70:I70)</f>
        <v>217</v>
      </c>
    </row>
    <row r="71" spans="1:10" ht="12.75">
      <c r="A71" s="4"/>
      <c r="B71" s="4" t="s">
        <v>52</v>
      </c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 t="s">
        <v>53</v>
      </c>
      <c r="C72" s="4"/>
      <c r="D72" s="4"/>
      <c r="E72" s="4"/>
      <c r="F72" s="4"/>
      <c r="G72" s="4"/>
      <c r="H72" s="4"/>
      <c r="I72" s="29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22">
        <v>312001</v>
      </c>
      <c r="B74" s="4" t="s">
        <v>54</v>
      </c>
      <c r="C74" s="4"/>
      <c r="D74" s="4"/>
      <c r="E74" s="4"/>
      <c r="F74" s="4"/>
      <c r="G74" s="4"/>
      <c r="H74" s="4"/>
      <c r="I74" s="4"/>
      <c r="J74" s="4"/>
    </row>
    <row r="75" spans="1:10" ht="12.75">
      <c r="A75" s="22"/>
      <c r="B75" s="4" t="s">
        <v>55</v>
      </c>
      <c r="C75" s="4"/>
      <c r="D75" s="4"/>
      <c r="E75" s="4"/>
      <c r="F75" s="4"/>
      <c r="G75" s="4"/>
      <c r="H75" s="4"/>
      <c r="I75" s="4"/>
      <c r="J75" s="4"/>
    </row>
    <row r="76" spans="1:10" ht="12.75">
      <c r="A76" s="30"/>
      <c r="B76" s="4" t="s">
        <v>56</v>
      </c>
      <c r="C76" s="4"/>
      <c r="D76" s="4"/>
      <c r="E76" s="4"/>
      <c r="F76" s="4"/>
      <c r="G76" s="4"/>
      <c r="H76" s="4">
        <v>0</v>
      </c>
      <c r="I76" s="2">
        <v>278</v>
      </c>
      <c r="J76" s="3">
        <f>SUM(H76:I76)</f>
        <v>278</v>
      </c>
    </row>
    <row r="77" spans="1:10" ht="12.75">
      <c r="A77" s="30"/>
      <c r="B77" s="4" t="s">
        <v>57</v>
      </c>
      <c r="C77" s="4"/>
      <c r="D77" s="4"/>
      <c r="E77" s="4"/>
      <c r="F77" s="4"/>
      <c r="G77" s="4"/>
      <c r="H77" s="21">
        <v>7019</v>
      </c>
      <c r="I77" s="2">
        <v>127</v>
      </c>
      <c r="J77" s="3">
        <f>SUM(H77:I77)</f>
        <v>7146</v>
      </c>
    </row>
    <row r="78" spans="1:10" ht="12.75">
      <c r="A78" s="22"/>
      <c r="B78" s="4" t="s">
        <v>58</v>
      </c>
      <c r="C78" s="4"/>
      <c r="D78" s="4"/>
      <c r="E78" s="4"/>
      <c r="F78" s="4"/>
      <c r="G78" s="4"/>
      <c r="H78" s="31">
        <v>131093</v>
      </c>
      <c r="I78" s="2">
        <f>100+21</f>
        <v>121</v>
      </c>
      <c r="J78" s="3">
        <f>SUM(H78:I78)</f>
        <v>131214</v>
      </c>
    </row>
    <row r="79" spans="1:10" ht="12.75">
      <c r="A79" s="22"/>
      <c r="B79" s="4" t="s">
        <v>59</v>
      </c>
      <c r="C79" s="4"/>
      <c r="D79" s="4"/>
      <c r="E79" s="4"/>
      <c r="F79" s="4"/>
      <c r="G79" s="4"/>
      <c r="H79" s="21">
        <v>1050</v>
      </c>
      <c r="I79" s="32">
        <v>17</v>
      </c>
      <c r="J79" s="3">
        <f>SUM(H79:I79)</f>
        <v>1067</v>
      </c>
    </row>
    <row r="80" spans="1:10" ht="12.75">
      <c r="A80" s="22"/>
      <c r="B80" s="4"/>
      <c r="C80" s="4"/>
      <c r="D80" s="4"/>
      <c r="E80" s="4"/>
      <c r="F80" s="4"/>
      <c r="G80" s="4"/>
      <c r="H80" s="21"/>
      <c r="I80" s="32"/>
      <c r="J80" s="3"/>
    </row>
    <row r="81" spans="1:10" ht="12.75">
      <c r="A81" s="22">
        <v>321</v>
      </c>
      <c r="B81" s="4" t="s">
        <v>51</v>
      </c>
      <c r="C81" s="4"/>
      <c r="D81" s="4"/>
      <c r="E81" s="4"/>
      <c r="F81" s="4"/>
      <c r="G81" s="4"/>
      <c r="H81" s="21">
        <v>0</v>
      </c>
      <c r="I81" s="33">
        <f>SUM(I83:I86)</f>
        <v>3450</v>
      </c>
      <c r="J81" s="3">
        <f>SUM(H81:I81)</f>
        <v>3450</v>
      </c>
    </row>
    <row r="82" spans="1:7" ht="12.75">
      <c r="A82" s="22"/>
      <c r="B82" s="4" t="s">
        <v>60</v>
      </c>
      <c r="C82" s="4"/>
      <c r="D82" s="4"/>
      <c r="E82" s="4"/>
      <c r="F82" s="4"/>
      <c r="G82" s="4"/>
    </row>
    <row r="83" spans="1:10" ht="12.75">
      <c r="A83" s="22"/>
      <c r="B83" s="2" t="s">
        <v>61</v>
      </c>
      <c r="C83" s="4"/>
      <c r="D83" s="4"/>
      <c r="E83" s="4"/>
      <c r="F83" s="4"/>
      <c r="G83" s="4"/>
      <c r="H83" s="21"/>
      <c r="I83" s="34">
        <v>2000</v>
      </c>
      <c r="J83" s="3"/>
    </row>
    <row r="84" spans="1:10" ht="12.75">
      <c r="A84" s="22"/>
      <c r="B84" s="2" t="s">
        <v>62</v>
      </c>
      <c r="C84" s="4"/>
      <c r="D84" s="4"/>
      <c r="E84" s="4"/>
      <c r="F84" s="4"/>
      <c r="G84" s="4"/>
      <c r="H84" s="21"/>
      <c r="I84" s="34"/>
      <c r="J84" s="3"/>
    </row>
    <row r="85" spans="1:10" ht="12.75">
      <c r="A85" s="22"/>
      <c r="B85" s="4" t="s">
        <v>63</v>
      </c>
      <c r="C85" s="4"/>
      <c r="D85" s="4"/>
      <c r="E85" s="4"/>
      <c r="F85" s="4"/>
      <c r="G85" s="4"/>
      <c r="H85" s="21"/>
      <c r="I85" s="34">
        <v>1000</v>
      </c>
      <c r="J85" s="3"/>
    </row>
    <row r="86" spans="1:10" ht="12.75">
      <c r="A86" s="22"/>
      <c r="B86" s="4" t="s">
        <v>64</v>
      </c>
      <c r="C86" s="4"/>
      <c r="D86" s="4"/>
      <c r="E86" s="4"/>
      <c r="F86" s="4"/>
      <c r="G86" s="4"/>
      <c r="H86" s="21"/>
      <c r="I86" s="34">
        <v>450</v>
      </c>
      <c r="J86" s="3"/>
    </row>
    <row r="87" spans="1:10" ht="12.75">
      <c r="A87" s="30"/>
      <c r="C87" s="4"/>
      <c r="D87" s="4"/>
      <c r="E87" s="4"/>
      <c r="F87" s="4"/>
      <c r="G87" s="4"/>
      <c r="H87" s="4"/>
      <c r="I87" s="4"/>
      <c r="J87" s="4"/>
    </row>
    <row r="88" spans="1:10" ht="12.75">
      <c r="A88" s="22">
        <v>322001</v>
      </c>
      <c r="B88" t="s">
        <v>54</v>
      </c>
      <c r="C88" s="4"/>
      <c r="D88" s="4"/>
      <c r="E88" s="4"/>
      <c r="F88" s="4"/>
      <c r="G88" s="4"/>
      <c r="H88" s="21">
        <f>1490+85</f>
        <v>1575</v>
      </c>
      <c r="I88" s="21">
        <f>SUM(I90:I91)</f>
        <v>500</v>
      </c>
      <c r="J88" s="21">
        <f>SUM(H88:I88)</f>
        <v>2075</v>
      </c>
    </row>
    <row r="89" spans="1:10" ht="12.75">
      <c r="A89" s="22"/>
      <c r="B89" t="s">
        <v>65</v>
      </c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 t="s">
        <v>66</v>
      </c>
      <c r="C90" s="4"/>
      <c r="D90" s="4"/>
      <c r="E90" s="4"/>
      <c r="F90" s="4"/>
      <c r="G90" s="4"/>
      <c r="H90" s="4"/>
      <c r="I90" s="29">
        <v>400</v>
      </c>
      <c r="J90" s="4"/>
    </row>
    <row r="91" spans="1:10" ht="12.75">
      <c r="A91" s="4"/>
      <c r="B91" s="4" t="s">
        <v>67</v>
      </c>
      <c r="C91" s="4"/>
      <c r="D91" s="4"/>
      <c r="E91" s="4"/>
      <c r="F91" s="4"/>
      <c r="G91" s="4"/>
      <c r="H91" s="4"/>
      <c r="I91" s="29">
        <v>100</v>
      </c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29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29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29"/>
      <c r="J94" s="4"/>
    </row>
    <row r="95" spans="1:10" ht="15">
      <c r="A95" s="23">
        <v>400</v>
      </c>
      <c r="B95" s="24" t="s">
        <v>68</v>
      </c>
      <c r="C95" s="24"/>
      <c r="D95" s="24"/>
      <c r="E95" s="24"/>
      <c r="F95" s="24"/>
      <c r="G95" s="24"/>
      <c r="H95" s="25">
        <v>86500</v>
      </c>
      <c r="I95" s="25">
        <f>SUM(I96)</f>
        <v>2640</v>
      </c>
      <c r="J95" s="25">
        <f>SUM(H95:I95)</f>
        <v>89140</v>
      </c>
    </row>
    <row r="96" spans="1:10" ht="12.75">
      <c r="A96" s="22">
        <v>454</v>
      </c>
      <c r="B96" t="s">
        <v>69</v>
      </c>
      <c r="C96" s="4"/>
      <c r="D96" s="4"/>
      <c r="E96" s="4"/>
      <c r="F96" s="4"/>
      <c r="G96" s="4"/>
      <c r="H96" s="21">
        <v>85158</v>
      </c>
      <c r="I96" s="3">
        <f>SUM(I98:I100)</f>
        <v>2640</v>
      </c>
      <c r="J96" s="21">
        <f>SUM(H96:I96)</f>
        <v>87798</v>
      </c>
    </row>
    <row r="97" spans="1:10" ht="12.75">
      <c r="A97" s="4"/>
      <c r="B97" s="4" t="s">
        <v>70</v>
      </c>
      <c r="C97" s="4"/>
      <c r="D97" s="4"/>
      <c r="E97" s="4"/>
      <c r="F97" s="4"/>
      <c r="G97" s="4"/>
      <c r="H97" s="4"/>
      <c r="I97" s="29"/>
      <c r="J97" s="4"/>
    </row>
    <row r="98" spans="1:10" ht="12.75">
      <c r="A98" s="4"/>
      <c r="B98" s="4" t="s">
        <v>71</v>
      </c>
      <c r="C98" s="4"/>
      <c r="D98" s="4"/>
      <c r="E98" s="4"/>
      <c r="F98" s="4"/>
      <c r="G98" s="4"/>
      <c r="H98" s="4"/>
      <c r="I98" s="34">
        <v>1750</v>
      </c>
      <c r="J98" s="4"/>
    </row>
    <row r="99" spans="1:10" ht="12.75">
      <c r="A99" s="4"/>
      <c r="B99" s="4" t="s">
        <v>72</v>
      </c>
      <c r="C99" s="4"/>
      <c r="D99" s="4"/>
      <c r="E99" s="4"/>
      <c r="F99" s="4"/>
      <c r="G99" s="4"/>
      <c r="H99" s="4"/>
      <c r="I99" s="29"/>
      <c r="J99" s="4"/>
    </row>
    <row r="100" spans="1:10" ht="12.75">
      <c r="A100" s="4"/>
      <c r="B100" s="4" t="s">
        <v>73</v>
      </c>
      <c r="C100" s="4"/>
      <c r="D100" s="4"/>
      <c r="E100" s="4"/>
      <c r="F100" s="4"/>
      <c r="G100" s="4"/>
      <c r="H100" s="4"/>
      <c r="I100" s="29">
        <v>890</v>
      </c>
      <c r="J100" s="4"/>
    </row>
    <row r="101" spans="1:10" ht="12.75">
      <c r="A101" s="4"/>
      <c r="B101" s="4" t="s">
        <v>74</v>
      </c>
      <c r="C101" s="4"/>
      <c r="D101" s="4"/>
      <c r="E101" s="4"/>
      <c r="F101" s="4"/>
      <c r="G101" s="4"/>
      <c r="H101" s="4"/>
      <c r="I101" s="29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8:10" ht="12.75">
      <c r="H105" s="9" t="s">
        <v>17</v>
      </c>
      <c r="I105" s="9" t="s">
        <v>18</v>
      </c>
      <c r="J105" s="9" t="s">
        <v>17</v>
      </c>
    </row>
    <row r="106" spans="8:10" ht="12.75">
      <c r="H106" s="10" t="s">
        <v>19</v>
      </c>
      <c r="I106" s="9" t="s">
        <v>20</v>
      </c>
      <c r="J106" s="9" t="s">
        <v>21</v>
      </c>
    </row>
    <row r="108" spans="1:10" ht="15">
      <c r="A108" s="11" t="s">
        <v>75</v>
      </c>
      <c r="B108" s="35"/>
      <c r="C108" s="35"/>
      <c r="D108" s="35"/>
      <c r="E108" s="35"/>
      <c r="F108" s="35"/>
      <c r="G108" s="35"/>
      <c r="H108" s="12">
        <v>727478</v>
      </c>
      <c r="I108" s="12">
        <f>I111+I117+I132+I188+I222+I233+I239+I249+I259+I273+I282+I310+I318+I328+I338+I344</f>
        <v>22385</v>
      </c>
      <c r="J108" s="12">
        <f>H108+I108</f>
        <v>749863</v>
      </c>
    </row>
    <row r="109" spans="1:10" ht="15">
      <c r="A109" s="11" t="s">
        <v>23</v>
      </c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ht="15">
      <c r="A111" s="15" t="s">
        <v>76</v>
      </c>
      <c r="B111" s="15" t="s">
        <v>77</v>
      </c>
      <c r="C111" s="15"/>
      <c r="D111" s="15"/>
      <c r="E111" s="15"/>
      <c r="F111" s="15"/>
      <c r="G111" s="15"/>
      <c r="H111" s="17">
        <f>67092+119</f>
        <v>67211</v>
      </c>
      <c r="I111" s="15">
        <f>SUM(I112)</f>
        <v>130</v>
      </c>
      <c r="J111" s="17">
        <f>SUM(H111:I111)</f>
        <v>67341</v>
      </c>
    </row>
    <row r="112" spans="1:10" ht="12.75">
      <c r="A112" s="22">
        <v>637026</v>
      </c>
      <c r="B112" s="4" t="s">
        <v>78</v>
      </c>
      <c r="C112" s="4"/>
      <c r="D112" s="4"/>
      <c r="E112" s="4"/>
      <c r="F112" s="4"/>
      <c r="G112" s="4"/>
      <c r="H112" s="21">
        <v>2150</v>
      </c>
      <c r="I112" s="4">
        <v>130</v>
      </c>
      <c r="J112" s="21">
        <f>SUM(H112:I112)</f>
        <v>2280</v>
      </c>
    </row>
    <row r="113" spans="1:10" ht="12.75">
      <c r="A113" s="4"/>
      <c r="B113" s="4" t="s">
        <v>79</v>
      </c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 t="s">
        <v>80</v>
      </c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24" t="s">
        <v>81</v>
      </c>
      <c r="B117" s="24" t="s">
        <v>82</v>
      </c>
      <c r="C117" s="24"/>
      <c r="D117" s="24"/>
      <c r="E117" s="24"/>
      <c r="F117" s="24"/>
      <c r="G117" s="24"/>
      <c r="H117" s="25">
        <f>18330+1050</f>
        <v>19380</v>
      </c>
      <c r="I117" s="25">
        <f>SUM(I118:I126)</f>
        <v>120</v>
      </c>
      <c r="J117" s="25">
        <f>SUM(H117:I117)</f>
        <v>19500</v>
      </c>
    </row>
    <row r="118" spans="1:10" ht="14.25">
      <c r="A118" s="22">
        <v>632001</v>
      </c>
      <c r="B118" s="27" t="s">
        <v>83</v>
      </c>
      <c r="C118" s="27"/>
      <c r="D118" s="27"/>
      <c r="E118" s="27"/>
      <c r="F118" s="27"/>
      <c r="G118" s="27"/>
      <c r="H118" s="28">
        <v>490</v>
      </c>
      <c r="I118" s="28">
        <v>50</v>
      </c>
      <c r="J118" s="37">
        <f>SUM(H118:I118)</f>
        <v>540</v>
      </c>
    </row>
    <row r="119" spans="1:10" ht="14.25">
      <c r="A119" s="38">
        <v>632002</v>
      </c>
      <c r="B119" s="27" t="s">
        <v>84</v>
      </c>
      <c r="C119" s="39"/>
      <c r="D119" s="39"/>
      <c r="E119" s="39"/>
      <c r="F119" s="39"/>
      <c r="G119" s="39"/>
      <c r="H119" s="28">
        <v>90</v>
      </c>
      <c r="I119" s="28">
        <v>50</v>
      </c>
      <c r="J119" s="37">
        <f>SUM(H119:I119)</f>
        <v>140</v>
      </c>
    </row>
    <row r="120" spans="1:10" ht="12.75">
      <c r="A120" s="38"/>
      <c r="B120" s="27" t="s">
        <v>85</v>
      </c>
      <c r="C120" s="39"/>
      <c r="D120" s="39"/>
      <c r="E120" s="39"/>
      <c r="F120" s="39"/>
      <c r="G120" s="39"/>
      <c r="H120" s="28"/>
      <c r="I120" s="28"/>
      <c r="J120" s="28"/>
    </row>
    <row r="121" spans="1:10" ht="12.75">
      <c r="A121" s="38"/>
      <c r="B121" s="27" t="s">
        <v>86</v>
      </c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38"/>
      <c r="B122" s="27" t="s">
        <v>87</v>
      </c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38"/>
      <c r="B123" s="27"/>
      <c r="C123" s="39"/>
      <c r="D123" s="39"/>
      <c r="E123" s="39"/>
      <c r="F123" s="39"/>
      <c r="G123" s="39"/>
      <c r="H123" s="9" t="s">
        <v>17</v>
      </c>
      <c r="I123" s="9" t="s">
        <v>18</v>
      </c>
      <c r="J123" s="9" t="s">
        <v>17</v>
      </c>
    </row>
    <row r="124" spans="1:10" ht="12.75">
      <c r="A124" s="38"/>
      <c r="B124" s="27"/>
      <c r="C124" s="39"/>
      <c r="D124" s="39"/>
      <c r="E124" s="39"/>
      <c r="F124" s="39"/>
      <c r="G124" s="39"/>
      <c r="H124" s="10" t="s">
        <v>19</v>
      </c>
      <c r="I124" s="9" t="s">
        <v>20</v>
      </c>
      <c r="J124" s="9" t="s">
        <v>21</v>
      </c>
    </row>
    <row r="125" spans="1:10" ht="12.75">
      <c r="A125" s="38"/>
      <c r="B125" s="27"/>
      <c r="C125" s="39"/>
      <c r="D125" s="39"/>
      <c r="E125" s="39"/>
      <c r="F125" s="39"/>
      <c r="G125" s="39"/>
      <c r="H125" s="39"/>
      <c r="I125" s="39"/>
      <c r="J125" s="39"/>
    </row>
    <row r="126" spans="1:10" ht="12.75">
      <c r="A126" s="38">
        <v>637015</v>
      </c>
      <c r="B126" s="2" t="s">
        <v>88</v>
      </c>
      <c r="C126" s="2"/>
      <c r="D126" s="2"/>
      <c r="E126" s="2"/>
      <c r="F126" s="2"/>
      <c r="G126" s="2"/>
      <c r="H126" s="2">
        <v>130</v>
      </c>
      <c r="I126" s="2">
        <v>20</v>
      </c>
      <c r="J126" s="2">
        <f>SUM(H126:I126)</f>
        <v>150</v>
      </c>
    </row>
    <row r="127" spans="1:10" ht="12.75">
      <c r="A127" s="2"/>
      <c r="B127" s="2" t="s">
        <v>89</v>
      </c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 t="s">
        <v>90</v>
      </c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">
      <c r="A132" s="24" t="s">
        <v>91</v>
      </c>
      <c r="B132" s="24" t="s">
        <v>92</v>
      </c>
      <c r="C132" s="24"/>
      <c r="D132" s="24"/>
      <c r="E132" s="24"/>
      <c r="F132" s="24"/>
      <c r="G132" s="24"/>
      <c r="H132" s="25">
        <v>131520</v>
      </c>
      <c r="I132" s="25">
        <f>SUM(I133:I180)</f>
        <v>7192</v>
      </c>
      <c r="J132" s="25">
        <f>SUM(H132:I132)</f>
        <v>138712</v>
      </c>
    </row>
    <row r="133" spans="1:10" ht="12.75">
      <c r="A133" s="26">
        <v>635006</v>
      </c>
      <c r="B133" s="27" t="s">
        <v>93</v>
      </c>
      <c r="C133" s="27"/>
      <c r="D133" s="27"/>
      <c r="E133" s="27"/>
      <c r="F133" s="27"/>
      <c r="G133" s="27"/>
      <c r="H133" s="28">
        <v>500</v>
      </c>
      <c r="I133" s="28">
        <v>31</v>
      </c>
      <c r="J133" s="28">
        <f>SUM(H133:I133)</f>
        <v>531</v>
      </c>
    </row>
    <row r="134" spans="1:10" ht="12.75">
      <c r="A134" s="27"/>
      <c r="B134" s="27" t="s">
        <v>94</v>
      </c>
      <c r="C134" s="27"/>
      <c r="D134" s="27"/>
      <c r="E134" s="27"/>
      <c r="F134" s="27"/>
      <c r="G134" s="27"/>
      <c r="H134" s="28"/>
      <c r="I134" s="28"/>
      <c r="J134" s="28"/>
    </row>
    <row r="135" spans="1:10" ht="12.75">
      <c r="A135" s="27"/>
      <c r="B135" s="27" t="s">
        <v>95</v>
      </c>
      <c r="C135" s="27"/>
      <c r="D135" s="27"/>
      <c r="E135" s="27"/>
      <c r="F135" s="27"/>
      <c r="G135" s="27"/>
      <c r="H135" s="28"/>
      <c r="I135" s="28"/>
      <c r="J135" s="28"/>
    </row>
    <row r="136" spans="1:10" ht="12.75">
      <c r="A136" s="27"/>
      <c r="B136" s="27"/>
      <c r="C136" s="27"/>
      <c r="D136" s="27"/>
      <c r="E136" s="27"/>
      <c r="F136" s="27"/>
      <c r="G136" s="27"/>
      <c r="H136" s="28"/>
      <c r="I136" s="28"/>
      <c r="J136" s="28"/>
    </row>
    <row r="137" spans="1:10" ht="12.75">
      <c r="A137" s="40">
        <v>716</v>
      </c>
      <c r="B137" s="4" t="s">
        <v>96</v>
      </c>
      <c r="C137" s="4"/>
      <c r="D137" s="4"/>
      <c r="E137" s="4"/>
      <c r="F137" s="4"/>
      <c r="G137" s="4"/>
      <c r="H137" s="21"/>
      <c r="I137" s="21"/>
      <c r="J137" s="21"/>
    </row>
    <row r="138" spans="1:10" ht="12.75">
      <c r="A138" s="40"/>
      <c r="B138" s="4" t="s">
        <v>97</v>
      </c>
      <c r="C138" s="4"/>
      <c r="D138" s="4"/>
      <c r="E138" s="4"/>
      <c r="F138" s="4"/>
      <c r="G138" s="4"/>
      <c r="H138" s="21">
        <v>3384</v>
      </c>
      <c r="I138" s="21">
        <v>3581</v>
      </c>
      <c r="J138" s="21">
        <f>SUM(H138:I138)</f>
        <v>6965</v>
      </c>
    </row>
    <row r="139" spans="1:10" ht="12.75">
      <c r="A139" s="40"/>
      <c r="B139" s="4" t="s">
        <v>98</v>
      </c>
      <c r="C139" s="4"/>
      <c r="D139" s="4"/>
      <c r="E139" s="4"/>
      <c r="F139" s="4"/>
      <c r="G139" s="4"/>
      <c r="H139" s="21"/>
      <c r="I139" s="21"/>
      <c r="J139" s="21"/>
    </row>
    <row r="140" spans="1:10" ht="12.75">
      <c r="A140" s="40"/>
      <c r="B140" s="4"/>
      <c r="C140" s="4"/>
      <c r="D140" s="4"/>
      <c r="E140" s="4"/>
      <c r="F140" s="4"/>
      <c r="G140" s="4"/>
      <c r="H140" s="21"/>
      <c r="I140" s="21"/>
      <c r="J140" s="21"/>
    </row>
    <row r="141" spans="1:10" ht="12.75">
      <c r="A141" s="40"/>
      <c r="B141" s="5" t="s">
        <v>99</v>
      </c>
      <c r="C141" s="4"/>
      <c r="D141" s="4"/>
      <c r="E141" s="4"/>
      <c r="F141" s="4"/>
      <c r="G141" s="4"/>
      <c r="H141" s="21">
        <v>0</v>
      </c>
      <c r="I141" s="21">
        <v>10</v>
      </c>
      <c r="J141" s="21">
        <f>SUM(H141:I141)</f>
        <v>10</v>
      </c>
    </row>
    <row r="142" spans="1:10" ht="12.75">
      <c r="A142" s="40"/>
      <c r="B142" s="4" t="s">
        <v>100</v>
      </c>
      <c r="C142" s="4"/>
      <c r="D142" s="4"/>
      <c r="E142" s="4"/>
      <c r="F142" s="4"/>
      <c r="G142" s="4"/>
      <c r="H142" s="13"/>
      <c r="I142" s="13"/>
      <c r="J142" s="13"/>
    </row>
    <row r="143" spans="1:10" ht="12.75">
      <c r="A143" s="40"/>
      <c r="C143" s="4"/>
      <c r="D143" s="4"/>
      <c r="E143" s="4"/>
      <c r="F143" s="4"/>
      <c r="G143" s="4"/>
      <c r="H143" s="21"/>
      <c r="I143" s="21"/>
      <c r="J143" s="21"/>
    </row>
    <row r="144" spans="1:10" ht="12.75">
      <c r="A144" s="40"/>
      <c r="B144" s="4"/>
      <c r="C144" s="4"/>
      <c r="D144" s="4"/>
      <c r="E144" s="4"/>
      <c r="F144" s="4"/>
      <c r="G144" s="4"/>
      <c r="H144" s="21"/>
      <c r="I144" s="21"/>
      <c r="J144" s="21"/>
    </row>
    <row r="145" spans="1:10" ht="12.75">
      <c r="A145" s="22">
        <v>717001</v>
      </c>
      <c r="B145" s="4" t="s">
        <v>101</v>
      </c>
      <c r="C145" s="4"/>
      <c r="D145" s="4"/>
      <c r="E145" s="4"/>
      <c r="F145" s="4"/>
      <c r="G145" s="4"/>
      <c r="H145" s="21"/>
      <c r="I145" s="21"/>
      <c r="J145" s="21"/>
    </row>
    <row r="146" spans="1:10" ht="12.75">
      <c r="A146" s="22"/>
      <c r="B146" s="5" t="s">
        <v>102</v>
      </c>
      <c r="C146" s="4"/>
      <c r="D146" s="4"/>
      <c r="E146" s="4"/>
      <c r="F146" s="4"/>
      <c r="G146" s="4"/>
      <c r="H146" s="21">
        <v>0</v>
      </c>
      <c r="I146" s="21">
        <v>1000</v>
      </c>
      <c r="J146" s="21">
        <f>SUM(H146:I146)</f>
        <v>1000</v>
      </c>
    </row>
    <row r="147" spans="1:10" ht="12.75">
      <c r="A147" s="22"/>
      <c r="B147" s="5" t="s">
        <v>103</v>
      </c>
      <c r="C147" s="4"/>
      <c r="D147" s="4"/>
      <c r="E147" s="4"/>
      <c r="F147" s="4"/>
      <c r="G147" s="4"/>
      <c r="H147" s="21"/>
      <c r="I147" s="21"/>
      <c r="J147" s="21"/>
    </row>
    <row r="148" spans="1:10" ht="12.75">
      <c r="A148" s="22"/>
      <c r="B148" s="4" t="s">
        <v>104</v>
      </c>
      <c r="C148" s="4"/>
      <c r="D148" s="4"/>
      <c r="E148" s="4"/>
      <c r="F148" s="4"/>
      <c r="G148" s="4"/>
      <c r="H148" s="21"/>
      <c r="I148" s="21"/>
      <c r="J148" s="21"/>
    </row>
    <row r="149" spans="1:10" ht="12.75">
      <c r="A149" s="22"/>
      <c r="B149" s="4" t="s">
        <v>105</v>
      </c>
      <c r="C149" s="4"/>
      <c r="D149" s="4"/>
      <c r="E149" s="4"/>
      <c r="F149" s="4"/>
      <c r="G149" s="4"/>
      <c r="H149" s="21"/>
      <c r="I149" s="21"/>
      <c r="J149" s="21"/>
    </row>
    <row r="150" spans="1:10" ht="12.75">
      <c r="A150" s="22"/>
      <c r="B150" s="4"/>
      <c r="C150" s="4"/>
      <c r="D150" s="4"/>
      <c r="E150" s="4"/>
      <c r="F150" s="4"/>
      <c r="G150" s="4"/>
      <c r="H150" s="21"/>
      <c r="I150" s="21"/>
      <c r="J150" s="21"/>
    </row>
    <row r="151" spans="1:10" ht="12.75">
      <c r="A151" s="22"/>
      <c r="B151" s="5" t="s">
        <v>99</v>
      </c>
      <c r="C151" s="4"/>
      <c r="D151" s="4"/>
      <c r="E151" s="4"/>
      <c r="F151" s="4"/>
      <c r="G151" s="4"/>
      <c r="H151" s="21">
        <v>0</v>
      </c>
      <c r="I151" s="21">
        <v>200</v>
      </c>
      <c r="J151" s="21">
        <f>SUM(H151:I151)</f>
        <v>200</v>
      </c>
    </row>
    <row r="152" spans="1:10" ht="12.75">
      <c r="A152" s="22"/>
      <c r="B152" s="4" t="s">
        <v>106</v>
      </c>
      <c r="C152" s="4"/>
      <c r="D152" s="4"/>
      <c r="E152" s="4"/>
      <c r="F152" s="4"/>
      <c r="G152" s="4"/>
      <c r="H152" s="21"/>
      <c r="I152" s="21"/>
      <c r="J152" s="21"/>
    </row>
    <row r="153" spans="1:10" ht="12.75">
      <c r="A153" s="22"/>
      <c r="B153" s="4" t="s">
        <v>107</v>
      </c>
      <c r="C153" s="4"/>
      <c r="D153" s="4"/>
      <c r="E153" s="4"/>
      <c r="F153" s="4"/>
      <c r="G153" s="4"/>
      <c r="H153" s="21"/>
      <c r="I153" s="21"/>
      <c r="J153" s="21"/>
    </row>
    <row r="154" spans="1:10" ht="12.75">
      <c r="A154" s="22"/>
      <c r="B154" t="s">
        <v>108</v>
      </c>
      <c r="C154" s="4"/>
      <c r="D154" s="4"/>
      <c r="E154" s="4"/>
      <c r="F154" s="4"/>
      <c r="G154" s="4"/>
      <c r="H154" s="21"/>
      <c r="I154" s="21"/>
      <c r="J154" s="21"/>
    </row>
    <row r="155" spans="1:10" ht="12.75">
      <c r="A155" s="22"/>
      <c r="B155" s="4"/>
      <c r="C155" s="4"/>
      <c r="D155" s="4"/>
      <c r="E155" s="4"/>
      <c r="F155" s="4"/>
      <c r="G155" s="4"/>
      <c r="H155" s="21"/>
      <c r="I155" s="21"/>
      <c r="J155" s="21"/>
    </row>
    <row r="156" spans="1:10" ht="12.75">
      <c r="A156" s="22"/>
      <c r="B156" s="5" t="s">
        <v>109</v>
      </c>
      <c r="C156" s="4"/>
      <c r="D156" s="4"/>
      <c r="E156" s="4"/>
      <c r="F156" s="4"/>
      <c r="G156" s="4"/>
      <c r="H156" s="21">
        <v>110</v>
      </c>
      <c r="I156" s="21">
        <v>193</v>
      </c>
      <c r="J156" s="21">
        <f>SUM(H156:I156)</f>
        <v>303</v>
      </c>
    </row>
    <row r="157" spans="1:10" ht="12.75">
      <c r="A157" s="22"/>
      <c r="B157" s="5" t="s">
        <v>110</v>
      </c>
      <c r="C157" s="4"/>
      <c r="D157" s="4"/>
      <c r="E157" s="4"/>
      <c r="F157" s="4"/>
      <c r="G157" s="4"/>
      <c r="H157" s="21"/>
      <c r="I157" s="21"/>
      <c r="J157" s="21"/>
    </row>
    <row r="158" spans="1:10" ht="12.75">
      <c r="A158" s="22"/>
      <c r="B158" s="4" t="s">
        <v>111</v>
      </c>
      <c r="C158" s="4"/>
      <c r="D158" s="4"/>
      <c r="E158" s="4"/>
      <c r="F158" s="4"/>
      <c r="G158" s="4"/>
      <c r="H158" s="21"/>
      <c r="I158" s="21"/>
      <c r="J158" s="21"/>
    </row>
    <row r="159" spans="1:10" ht="12.75">
      <c r="A159" s="22"/>
      <c r="B159" s="4" t="s">
        <v>112</v>
      </c>
      <c r="C159" s="4"/>
      <c r="D159" s="4"/>
      <c r="E159" s="4"/>
      <c r="F159" s="4"/>
      <c r="G159" s="4"/>
      <c r="H159" s="21"/>
      <c r="I159" s="21"/>
      <c r="J159" s="21"/>
    </row>
    <row r="160" spans="1:10" ht="12.75">
      <c r="A160" s="22"/>
      <c r="B160" s="4"/>
      <c r="C160" s="4"/>
      <c r="D160" s="4"/>
      <c r="E160" s="4"/>
      <c r="F160" s="4"/>
      <c r="G160" s="4"/>
      <c r="H160" s="21"/>
      <c r="I160" s="21"/>
      <c r="J160" s="21"/>
    </row>
    <row r="161" spans="1:10" ht="12.75">
      <c r="A161" s="22"/>
      <c r="B161" s="4" t="s">
        <v>113</v>
      </c>
      <c r="C161" s="4"/>
      <c r="D161" s="4"/>
      <c r="E161" s="4"/>
      <c r="F161" s="4"/>
      <c r="G161" s="4"/>
      <c r="H161" s="21">
        <v>1420</v>
      </c>
      <c r="I161" s="21">
        <v>450</v>
      </c>
      <c r="J161" s="21">
        <f>SUM(H161:I161)</f>
        <v>1870</v>
      </c>
    </row>
    <row r="162" spans="1:10" ht="12.75">
      <c r="A162" s="22"/>
      <c r="B162" s="4" t="s">
        <v>114</v>
      </c>
      <c r="C162" s="4"/>
      <c r="D162" s="4"/>
      <c r="E162" s="4"/>
      <c r="F162" s="4"/>
      <c r="G162" s="4"/>
      <c r="H162" s="21"/>
      <c r="I162" s="21"/>
      <c r="J162" s="21"/>
    </row>
    <row r="163" spans="1:10" ht="12.75">
      <c r="A163" s="22"/>
      <c r="B163" s="4"/>
      <c r="C163" s="4"/>
      <c r="D163" s="4"/>
      <c r="E163" s="4"/>
      <c r="F163" s="4"/>
      <c r="G163" s="4"/>
      <c r="H163" s="21"/>
      <c r="I163" s="21"/>
      <c r="J163" s="21"/>
    </row>
    <row r="164" spans="1:10" ht="12.75">
      <c r="A164" s="22"/>
      <c r="B164" s="4" t="s">
        <v>115</v>
      </c>
      <c r="C164" s="4"/>
      <c r="D164" s="4"/>
      <c r="E164" s="4"/>
      <c r="F164" s="4"/>
      <c r="G164" s="4"/>
      <c r="H164" s="21">
        <v>12876</v>
      </c>
      <c r="I164" s="21">
        <v>137</v>
      </c>
      <c r="J164" s="21">
        <f>SUM(H164:I164)</f>
        <v>13013</v>
      </c>
    </row>
    <row r="165" spans="1:10" ht="12.75">
      <c r="A165" s="22"/>
      <c r="B165" s="4" t="s">
        <v>116</v>
      </c>
      <c r="C165" s="4"/>
      <c r="D165" s="4"/>
      <c r="E165" s="4"/>
      <c r="F165" s="4"/>
      <c r="G165" s="4"/>
      <c r="H165" s="21"/>
      <c r="I165" s="21"/>
      <c r="J165" s="21"/>
    </row>
    <row r="166" spans="1:10" ht="12.75">
      <c r="A166" s="22"/>
      <c r="B166" s="4"/>
      <c r="C166" s="4"/>
      <c r="D166" s="4"/>
      <c r="E166" s="4"/>
      <c r="F166" s="4"/>
      <c r="G166" s="4"/>
      <c r="H166" s="21"/>
      <c r="I166" s="21"/>
      <c r="J166" s="21"/>
    </row>
    <row r="167" spans="1:10" ht="12.75">
      <c r="A167" s="22"/>
      <c r="B167" s="5" t="s">
        <v>117</v>
      </c>
      <c r="C167" s="4"/>
      <c r="D167" s="4"/>
      <c r="E167" s="4"/>
      <c r="F167" s="4"/>
      <c r="G167" s="4"/>
      <c r="H167" s="21">
        <v>0</v>
      </c>
      <c r="I167" s="21">
        <v>2000</v>
      </c>
      <c r="J167" s="21">
        <f>SUM(H167:I167)</f>
        <v>2000</v>
      </c>
    </row>
    <row r="168" spans="1:10" ht="12.75">
      <c r="A168" s="22"/>
      <c r="B168" s="4" t="s">
        <v>118</v>
      </c>
      <c r="C168" s="4"/>
      <c r="D168" s="4"/>
      <c r="E168" s="4"/>
      <c r="F168" s="4"/>
      <c r="G168" s="4"/>
      <c r="H168" s="21"/>
      <c r="I168" s="21"/>
      <c r="J168" s="21"/>
    </row>
    <row r="169" spans="1:10" ht="12.75">
      <c r="A169" s="22"/>
      <c r="B169" s="4"/>
      <c r="C169" s="4"/>
      <c r="D169" s="4"/>
      <c r="E169" s="4"/>
      <c r="F169" s="4"/>
      <c r="G169" s="4"/>
      <c r="H169" s="21"/>
      <c r="I169" s="21"/>
      <c r="J169" s="21"/>
    </row>
    <row r="170" spans="1:10" ht="12.75">
      <c r="A170" s="22"/>
      <c r="B170" s="4"/>
      <c r="C170" s="4"/>
      <c r="D170" s="4"/>
      <c r="E170" s="4"/>
      <c r="F170" s="4"/>
      <c r="G170" s="4"/>
      <c r="H170" s="21"/>
      <c r="I170" s="21"/>
      <c r="J170" s="21"/>
    </row>
    <row r="171" spans="1:10" ht="12.75">
      <c r="A171" s="22">
        <v>717003</v>
      </c>
      <c r="B171" s="4" t="s">
        <v>119</v>
      </c>
      <c r="C171" s="4"/>
      <c r="D171" s="4"/>
      <c r="E171" s="4"/>
      <c r="F171" s="4"/>
      <c r="G171" s="4"/>
      <c r="H171" s="21"/>
      <c r="I171" s="21"/>
      <c r="J171" s="21"/>
    </row>
    <row r="172" spans="2:10" ht="12.75">
      <c r="B172" s="4" t="s">
        <v>120</v>
      </c>
      <c r="C172" s="4"/>
      <c r="D172" s="4"/>
      <c r="E172" s="4"/>
      <c r="F172" s="4"/>
      <c r="G172" s="4"/>
      <c r="H172" s="21">
        <v>3050</v>
      </c>
      <c r="I172" s="21">
        <v>-1500</v>
      </c>
      <c r="J172" s="21">
        <f>SUM(H172:I172)</f>
        <v>1550</v>
      </c>
    </row>
    <row r="173" spans="1:10" ht="12.75">
      <c r="A173" s="22"/>
      <c r="B173" s="4" t="s">
        <v>121</v>
      </c>
      <c r="C173" s="4"/>
      <c r="D173" s="4"/>
      <c r="E173" s="4"/>
      <c r="F173" s="4"/>
      <c r="G173" s="4"/>
      <c r="H173" s="21"/>
      <c r="I173" s="21"/>
      <c r="J173" s="21"/>
    </row>
    <row r="174" spans="1:10" ht="12.75">
      <c r="A174" s="22"/>
      <c r="B174" s="4" t="s">
        <v>122</v>
      </c>
      <c r="C174" s="4"/>
      <c r="D174" s="4"/>
      <c r="E174" s="4"/>
      <c r="F174" s="4"/>
      <c r="G174" s="4"/>
      <c r="H174" s="21"/>
      <c r="I174" s="21"/>
      <c r="J174" s="21"/>
    </row>
    <row r="175" spans="1:10" ht="12.75">
      <c r="A175" s="22"/>
      <c r="B175" s="4"/>
      <c r="C175" s="4"/>
      <c r="D175" s="4"/>
      <c r="E175" s="4"/>
      <c r="F175" s="4"/>
      <c r="G175" s="4"/>
      <c r="H175" s="21"/>
      <c r="I175" s="21"/>
      <c r="J175" s="21"/>
    </row>
    <row r="176" spans="2:10" ht="12.75">
      <c r="B176" s="5" t="s">
        <v>123</v>
      </c>
      <c r="C176" s="4"/>
      <c r="D176" s="4"/>
      <c r="E176" s="4"/>
      <c r="F176" s="4"/>
      <c r="G176" s="4"/>
      <c r="H176" s="21">
        <v>0</v>
      </c>
      <c r="I176" s="21">
        <v>1200</v>
      </c>
      <c r="J176" s="21">
        <f>SUM(H176:I176)</f>
        <v>1200</v>
      </c>
    </row>
    <row r="177" spans="2:10" ht="12.75">
      <c r="B177" s="4" t="s">
        <v>124</v>
      </c>
      <c r="C177" s="4"/>
      <c r="D177" s="4"/>
      <c r="E177" s="4"/>
      <c r="F177" s="4"/>
      <c r="G177" s="4"/>
      <c r="H177" s="21"/>
      <c r="I177" s="21"/>
      <c r="J177" s="21"/>
    </row>
    <row r="178" spans="2:10" ht="12.75">
      <c r="B178" s="4" t="s">
        <v>125</v>
      </c>
      <c r="C178" s="4"/>
      <c r="D178" s="4"/>
      <c r="E178" s="4"/>
      <c r="F178" s="4"/>
      <c r="G178" s="4"/>
      <c r="H178" s="21"/>
      <c r="I178" s="21"/>
      <c r="J178" s="21"/>
    </row>
    <row r="179" spans="1:10" ht="12.75">
      <c r="A179" s="22"/>
      <c r="B179" s="4"/>
      <c r="C179" s="4"/>
      <c r="D179" s="4"/>
      <c r="E179" s="4"/>
      <c r="F179" s="4"/>
      <c r="G179" s="4"/>
      <c r="H179" s="21"/>
      <c r="I179" s="21"/>
      <c r="J179" s="21"/>
    </row>
    <row r="180" spans="1:10" ht="12.75">
      <c r="A180" s="22"/>
      <c r="B180" s="5" t="s">
        <v>126</v>
      </c>
      <c r="C180" s="4"/>
      <c r="D180" s="4"/>
      <c r="E180" s="4"/>
      <c r="F180" s="4"/>
      <c r="G180" s="4"/>
      <c r="H180" s="21">
        <v>2300</v>
      </c>
      <c r="I180" s="21">
        <v>-110</v>
      </c>
      <c r="J180" s="21">
        <f>SUM(H180:I180)</f>
        <v>2190</v>
      </c>
    </row>
    <row r="181" spans="1:10" ht="12.75">
      <c r="A181" s="22"/>
      <c r="B181" s="4" t="s">
        <v>127</v>
      </c>
      <c r="C181" s="4"/>
      <c r="D181" s="4"/>
      <c r="E181" s="4"/>
      <c r="F181" s="4"/>
      <c r="G181" s="4"/>
      <c r="H181" s="21"/>
      <c r="I181" s="21"/>
      <c r="J181" s="21"/>
    </row>
    <row r="182" spans="1:10" ht="12.75">
      <c r="A182" s="22"/>
      <c r="B182" s="4" t="s">
        <v>128</v>
      </c>
      <c r="C182" s="4"/>
      <c r="D182" s="4"/>
      <c r="E182" s="4"/>
      <c r="F182" s="4"/>
      <c r="G182" s="4"/>
      <c r="H182" s="21"/>
      <c r="I182" s="21"/>
      <c r="J182" s="21"/>
    </row>
    <row r="183" spans="1:10" ht="12.75">
      <c r="A183" s="22"/>
      <c r="B183" s="4"/>
      <c r="C183" s="4"/>
      <c r="D183" s="4"/>
      <c r="E183" s="4"/>
      <c r="F183" s="4"/>
      <c r="G183" s="4"/>
      <c r="H183" s="21"/>
      <c r="I183" s="21"/>
      <c r="J183" s="21"/>
    </row>
    <row r="184" spans="1:10" ht="12.75">
      <c r="A184" s="22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.75">
      <c r="A185" s="22"/>
      <c r="B185" s="4"/>
      <c r="C185" s="4"/>
      <c r="D185" s="4"/>
      <c r="E185" s="4"/>
      <c r="F185" s="4"/>
      <c r="G185" s="4"/>
      <c r="H185" s="9" t="s">
        <v>17</v>
      </c>
      <c r="I185" s="9" t="s">
        <v>18</v>
      </c>
      <c r="J185" s="9" t="s">
        <v>17</v>
      </c>
    </row>
    <row r="186" spans="1:10" ht="12.75">
      <c r="A186" s="22"/>
      <c r="B186" s="4"/>
      <c r="C186" s="4"/>
      <c r="D186" s="4"/>
      <c r="E186" s="4"/>
      <c r="F186" s="4"/>
      <c r="G186" s="4"/>
      <c r="H186" s="10" t="s">
        <v>19</v>
      </c>
      <c r="I186" s="9" t="s">
        <v>20</v>
      </c>
      <c r="J186" s="9" t="s">
        <v>21</v>
      </c>
    </row>
    <row r="187" spans="1:10" ht="12.75">
      <c r="A187" s="22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">
      <c r="A188" s="23" t="s">
        <v>129</v>
      </c>
      <c r="B188" s="24" t="s">
        <v>130</v>
      </c>
      <c r="C188" s="24"/>
      <c r="D188" s="24"/>
      <c r="E188" s="24"/>
      <c r="F188" s="24"/>
      <c r="G188" s="24"/>
      <c r="H188" s="25">
        <v>40537</v>
      </c>
      <c r="I188" s="25">
        <f>SUM(I189:I216)</f>
        <v>4321</v>
      </c>
      <c r="J188" s="25">
        <f>SUM(H188:I188)</f>
        <v>44858</v>
      </c>
    </row>
    <row r="189" spans="1:10" ht="12.75">
      <c r="A189" s="26">
        <v>635006</v>
      </c>
      <c r="B189" s="27" t="s">
        <v>93</v>
      </c>
      <c r="C189" s="27"/>
      <c r="D189" s="27"/>
      <c r="E189" s="27"/>
      <c r="F189" s="27"/>
      <c r="G189" s="27"/>
      <c r="H189" s="28">
        <v>14648</v>
      </c>
      <c r="I189" s="28">
        <v>1400</v>
      </c>
      <c r="J189" s="28">
        <f>SUM(H189:I189)</f>
        <v>16048</v>
      </c>
    </row>
    <row r="190" spans="1:10" ht="12.75">
      <c r="A190" s="26"/>
      <c r="B190" s="27" t="s">
        <v>131</v>
      </c>
      <c r="C190" s="27"/>
      <c r="D190" s="27"/>
      <c r="E190" s="27"/>
      <c r="F190" s="27"/>
      <c r="G190" s="27"/>
      <c r="H190" s="28"/>
      <c r="I190" s="28"/>
      <c r="J190" s="28"/>
    </row>
    <row r="191" spans="1:10" ht="12.75">
      <c r="A191" s="26"/>
      <c r="B191" s="27" t="s">
        <v>132</v>
      </c>
      <c r="C191" s="27"/>
      <c r="D191" s="27"/>
      <c r="E191" s="27"/>
      <c r="F191" s="27"/>
      <c r="G191" s="27"/>
      <c r="H191" s="28"/>
      <c r="I191" s="28"/>
      <c r="J191" s="28"/>
    </row>
    <row r="192" spans="1:10" ht="12.75">
      <c r="A192" s="26"/>
      <c r="B192" s="27"/>
      <c r="C192" s="27"/>
      <c r="D192" s="27"/>
      <c r="E192" s="27"/>
      <c r="F192" s="27"/>
      <c r="G192" s="27"/>
      <c r="H192" s="28"/>
      <c r="I192" s="28"/>
      <c r="J192" s="28"/>
    </row>
    <row r="193" spans="1:10" ht="12.75">
      <c r="A193" s="26">
        <v>716</v>
      </c>
      <c r="B193" s="4" t="s">
        <v>96</v>
      </c>
      <c r="C193" s="27"/>
      <c r="D193" s="27"/>
      <c r="E193" s="27"/>
      <c r="F193" s="27"/>
      <c r="G193" s="27"/>
      <c r="H193" s="28"/>
      <c r="I193" s="28"/>
      <c r="J193" s="28"/>
    </row>
    <row r="194" spans="1:10" ht="12.75">
      <c r="A194" s="26"/>
      <c r="B194" s="5" t="s">
        <v>133</v>
      </c>
      <c r="C194" s="27"/>
      <c r="D194" s="27"/>
      <c r="E194" s="27"/>
      <c r="F194" s="27"/>
      <c r="G194" s="27"/>
      <c r="H194" s="28">
        <v>150</v>
      </c>
      <c r="I194" s="21">
        <v>40</v>
      </c>
      <c r="J194" s="21">
        <f>SUM(H196:I196)</f>
        <v>40</v>
      </c>
    </row>
    <row r="195" spans="1:10" ht="12.75">
      <c r="A195" s="26"/>
      <c r="B195" s="4"/>
      <c r="C195" s="27"/>
      <c r="D195" s="27"/>
      <c r="E195" s="27"/>
      <c r="F195" s="27"/>
      <c r="G195" s="27"/>
      <c r="H195" s="28"/>
      <c r="I195" s="21"/>
      <c r="J195" s="21"/>
    </row>
    <row r="196" spans="1:10" ht="12.75">
      <c r="A196" s="26"/>
      <c r="B196" s="5" t="s">
        <v>134</v>
      </c>
      <c r="C196" s="4"/>
      <c r="D196" s="4"/>
      <c r="E196" s="4"/>
      <c r="F196" s="4"/>
      <c r="G196" s="4"/>
      <c r="H196" s="21">
        <v>0</v>
      </c>
      <c r="I196" s="20">
        <v>40</v>
      </c>
      <c r="J196" s="21">
        <f>SUM(H196:I196)</f>
        <v>40</v>
      </c>
    </row>
    <row r="197" spans="1:10" ht="12.75">
      <c r="A197" s="26"/>
      <c r="B197" s="5" t="s">
        <v>135</v>
      </c>
      <c r="C197" s="27"/>
      <c r="D197" s="27"/>
      <c r="E197" s="27"/>
      <c r="F197" s="27"/>
      <c r="G197" s="27"/>
      <c r="H197" s="28"/>
      <c r="I197" s="28"/>
      <c r="J197" s="28"/>
    </row>
    <row r="198" spans="1:10" ht="12.75">
      <c r="A198" s="26"/>
      <c r="B198" s="2" t="s">
        <v>136</v>
      </c>
      <c r="C198" s="27"/>
      <c r="D198" s="27"/>
      <c r="E198" s="27"/>
      <c r="F198" s="27"/>
      <c r="G198" s="27"/>
      <c r="H198" s="28"/>
      <c r="I198" s="28"/>
      <c r="J198" s="28"/>
    </row>
    <row r="199" spans="1:10" ht="12.75">
      <c r="A199" s="26"/>
      <c r="B199" s="4"/>
      <c r="C199" s="27"/>
      <c r="D199" s="27"/>
      <c r="E199" s="27"/>
      <c r="F199" s="27"/>
      <c r="G199" s="27"/>
      <c r="H199" s="28"/>
      <c r="I199" s="28"/>
      <c r="J199" s="28"/>
    </row>
    <row r="200" spans="1:10" ht="12.75">
      <c r="A200" s="26"/>
      <c r="B200" s="5" t="s">
        <v>137</v>
      </c>
      <c r="C200" s="27"/>
      <c r="D200" s="27"/>
      <c r="E200" s="27"/>
      <c r="F200" s="27"/>
      <c r="G200" s="27"/>
      <c r="H200" s="28">
        <v>186</v>
      </c>
      <c r="I200" s="28">
        <v>35</v>
      </c>
      <c r="J200" s="28">
        <f>SUM(H200:I200)</f>
        <v>221</v>
      </c>
    </row>
    <row r="201" spans="1:10" ht="12.75">
      <c r="A201" s="26"/>
      <c r="B201" s="4" t="s">
        <v>138</v>
      </c>
      <c r="C201" s="27"/>
      <c r="D201" s="27"/>
      <c r="E201" s="27"/>
      <c r="F201" s="27"/>
      <c r="G201" s="27"/>
      <c r="H201" s="28"/>
      <c r="I201" s="28"/>
      <c r="J201" s="28"/>
    </row>
    <row r="202" spans="1:10" ht="12.75">
      <c r="A202" s="26"/>
      <c r="B202" s="4"/>
      <c r="C202" s="27"/>
      <c r="D202" s="27"/>
      <c r="E202" s="27"/>
      <c r="F202" s="27"/>
      <c r="G202" s="27"/>
      <c r="H202" s="28"/>
      <c r="I202" s="28"/>
      <c r="J202" s="28"/>
    </row>
    <row r="203" spans="1:10" ht="12.75">
      <c r="A203" s="26"/>
      <c r="B203" s="27"/>
      <c r="C203" s="27"/>
      <c r="D203" s="27"/>
      <c r="E203" s="27"/>
      <c r="F203" s="27"/>
      <c r="G203" s="27"/>
      <c r="H203" s="28"/>
      <c r="I203" s="28"/>
      <c r="J203" s="28"/>
    </row>
    <row r="204" spans="1:10" ht="12.75">
      <c r="A204" s="22">
        <v>717001</v>
      </c>
      <c r="B204" s="4" t="s">
        <v>101</v>
      </c>
      <c r="C204" s="4"/>
      <c r="D204" s="4"/>
      <c r="E204" s="4"/>
      <c r="F204" s="4"/>
      <c r="G204" s="4"/>
      <c r="H204" s="21"/>
      <c r="I204" s="21"/>
      <c r="J204" s="21"/>
    </row>
    <row r="205" spans="1:10" ht="12.75">
      <c r="A205" s="22"/>
      <c r="B205" s="5" t="s">
        <v>133</v>
      </c>
      <c r="C205" s="4"/>
      <c r="D205" s="4"/>
      <c r="E205" s="4"/>
      <c r="F205" s="4"/>
      <c r="G205" s="4"/>
      <c r="H205" s="21">
        <v>0</v>
      </c>
      <c r="I205" s="31">
        <v>151</v>
      </c>
      <c r="J205" s="21">
        <f>SUM(H205:I205)</f>
        <v>151</v>
      </c>
    </row>
    <row r="206" spans="1:10" ht="12.75">
      <c r="A206" s="22"/>
      <c r="B206" s="4" t="s">
        <v>139</v>
      </c>
      <c r="H206" s="13"/>
      <c r="I206" s="13"/>
      <c r="J206" s="13"/>
    </row>
    <row r="207" spans="1:10" ht="12.75">
      <c r="A207" s="22"/>
      <c r="B207" t="s">
        <v>140</v>
      </c>
      <c r="C207" s="4"/>
      <c r="D207" s="4"/>
      <c r="E207" s="4"/>
      <c r="F207" s="4"/>
      <c r="G207" s="4"/>
      <c r="H207" s="21"/>
      <c r="I207" s="21"/>
      <c r="J207" s="21"/>
    </row>
    <row r="208" spans="1:10" ht="12.75">
      <c r="A208" s="22"/>
      <c r="B208" s="4"/>
      <c r="C208" s="4"/>
      <c r="D208" s="4"/>
      <c r="E208" s="4"/>
      <c r="F208" s="4"/>
      <c r="G208" s="4"/>
      <c r="H208" s="21"/>
      <c r="I208" s="21"/>
      <c r="J208" s="21"/>
    </row>
    <row r="209" spans="1:10" ht="12.75">
      <c r="A209" s="22"/>
      <c r="B209" s="5" t="s">
        <v>134</v>
      </c>
      <c r="C209" s="4"/>
      <c r="D209" s="4"/>
      <c r="E209" s="4"/>
      <c r="F209" s="4"/>
      <c r="G209" s="4"/>
      <c r="H209" s="21">
        <v>0</v>
      </c>
      <c r="I209" s="21">
        <v>940</v>
      </c>
      <c r="J209" s="21">
        <f>SUM(H209:I209)</f>
        <v>940</v>
      </c>
    </row>
    <row r="210" spans="1:10" ht="12.75">
      <c r="A210" s="22"/>
      <c r="B210" s="5" t="s">
        <v>141</v>
      </c>
      <c r="C210" s="4"/>
      <c r="D210" s="4"/>
      <c r="E210" s="4"/>
      <c r="F210" s="4"/>
      <c r="G210" s="4"/>
      <c r="H210" s="21"/>
      <c r="I210" s="21"/>
      <c r="J210" s="21"/>
    </row>
    <row r="211" spans="1:10" ht="12.75">
      <c r="A211" s="22"/>
      <c r="B211" s="4"/>
      <c r="C211" s="4"/>
      <c r="D211" s="4"/>
      <c r="E211" s="4"/>
      <c r="F211" s="4"/>
      <c r="G211" s="4"/>
      <c r="H211" s="21"/>
      <c r="I211" s="21"/>
      <c r="J211" s="21"/>
    </row>
    <row r="212" spans="1:10" ht="12.75">
      <c r="A212" s="22"/>
      <c r="B212" s="5" t="s">
        <v>137</v>
      </c>
      <c r="C212" s="4"/>
      <c r="D212" s="4"/>
      <c r="E212" s="4"/>
      <c r="F212" s="4"/>
      <c r="G212" s="4"/>
      <c r="H212" s="21">
        <v>1894</v>
      </c>
      <c r="I212" s="21">
        <v>-35</v>
      </c>
      <c r="J212" s="21">
        <f>SUM(H212:I212)</f>
        <v>1859</v>
      </c>
    </row>
    <row r="213" spans="1:10" ht="12.75">
      <c r="A213" s="22"/>
      <c r="B213" s="4" t="s">
        <v>142</v>
      </c>
      <c r="C213" s="4"/>
      <c r="D213" s="4"/>
      <c r="E213" s="4"/>
      <c r="F213" s="4"/>
      <c r="G213" s="4"/>
      <c r="H213" s="21"/>
      <c r="I213" s="21"/>
      <c r="J213" s="21"/>
    </row>
    <row r="214" spans="1:10" ht="12.75">
      <c r="A214" s="22"/>
      <c r="B214" s="4"/>
      <c r="C214" s="4"/>
      <c r="D214" s="4"/>
      <c r="E214" s="4"/>
      <c r="F214" s="4"/>
      <c r="G214" s="4"/>
      <c r="H214" s="21"/>
      <c r="I214" s="21"/>
      <c r="J214" s="21"/>
    </row>
    <row r="215" spans="1:10" ht="12.75">
      <c r="A215" s="22"/>
      <c r="B215" s="4"/>
      <c r="C215" s="4"/>
      <c r="D215" s="4"/>
      <c r="E215" s="4"/>
      <c r="F215" s="4"/>
      <c r="G215" s="4"/>
      <c r="H215" s="21"/>
      <c r="I215" s="21"/>
      <c r="J215" s="21"/>
    </row>
    <row r="216" spans="1:10" ht="12.75">
      <c r="A216" s="22">
        <v>723001</v>
      </c>
      <c r="B216" s="4" t="s">
        <v>143</v>
      </c>
      <c r="C216" s="4"/>
      <c r="D216" s="4"/>
      <c r="E216" s="4"/>
      <c r="F216" s="4"/>
      <c r="G216" s="4"/>
      <c r="H216" s="3">
        <v>0</v>
      </c>
      <c r="I216" s="3">
        <v>1750</v>
      </c>
      <c r="J216" s="3">
        <f>SUM(H216:I216)</f>
        <v>1750</v>
      </c>
    </row>
    <row r="217" spans="1:10" ht="12.75">
      <c r="A217" s="22"/>
      <c r="B217" s="4" t="s">
        <v>144</v>
      </c>
      <c r="C217" s="4"/>
      <c r="D217" s="4"/>
      <c r="E217" s="4"/>
      <c r="F217" s="4"/>
      <c r="G217" s="4"/>
      <c r="H217" s="21"/>
      <c r="I217" s="13"/>
      <c r="J217" s="21"/>
    </row>
    <row r="218" spans="1:10" ht="12.75">
      <c r="A218" s="22"/>
      <c r="B218" s="4" t="s">
        <v>145</v>
      </c>
      <c r="C218" s="4"/>
      <c r="D218" s="4"/>
      <c r="E218" s="4"/>
      <c r="F218" s="4"/>
      <c r="G218" s="4"/>
      <c r="H218" s="21"/>
      <c r="I218" s="21"/>
      <c r="J218" s="21"/>
    </row>
    <row r="219" spans="1:10" ht="12.75">
      <c r="A219" s="22"/>
      <c r="B219" s="4"/>
      <c r="C219" s="4"/>
      <c r="D219" s="4"/>
      <c r="E219" s="4"/>
      <c r="F219" s="4"/>
      <c r="G219" s="4"/>
      <c r="H219" s="21"/>
      <c r="I219" s="21"/>
      <c r="J219" s="21"/>
    </row>
    <row r="220" spans="1:10" ht="12.75">
      <c r="A220" s="22"/>
      <c r="B220" s="4"/>
      <c r="C220" s="4"/>
      <c r="D220" s="4"/>
      <c r="E220" s="4"/>
      <c r="F220" s="4"/>
      <c r="G220" s="4"/>
      <c r="H220" s="21"/>
      <c r="I220" s="21"/>
      <c r="J220" s="21"/>
    </row>
    <row r="221" spans="1:10" ht="12.75">
      <c r="A221" s="22"/>
      <c r="B221" s="4"/>
      <c r="C221" s="4"/>
      <c r="D221" s="4"/>
      <c r="E221" s="4"/>
      <c r="F221" s="4"/>
      <c r="G221" s="4"/>
      <c r="H221" s="21"/>
      <c r="I221" s="21"/>
      <c r="J221" s="21"/>
    </row>
    <row r="222" spans="1:10" ht="15">
      <c r="A222" s="41" t="s">
        <v>146</v>
      </c>
      <c r="B222" s="24" t="s">
        <v>147</v>
      </c>
      <c r="C222" s="24"/>
      <c r="D222" s="24"/>
      <c r="E222" s="24"/>
      <c r="F222" s="24"/>
      <c r="G222" s="24"/>
      <c r="H222" s="25">
        <v>1183</v>
      </c>
      <c r="I222" s="25">
        <f>SUM(I223:I227)</f>
        <v>271</v>
      </c>
      <c r="J222" s="25">
        <f>SUM(H222:I222)</f>
        <v>1454</v>
      </c>
    </row>
    <row r="223" spans="1:10" ht="12.75">
      <c r="A223" s="42" t="s">
        <v>148</v>
      </c>
      <c r="B223" s="27" t="s">
        <v>149</v>
      </c>
      <c r="C223" s="27"/>
      <c r="D223" s="27"/>
      <c r="E223" s="27"/>
      <c r="F223" s="27"/>
      <c r="G223" s="27"/>
      <c r="H223" s="28"/>
      <c r="I223" s="28"/>
      <c r="J223" s="28"/>
    </row>
    <row r="224" spans="1:10" ht="12.75">
      <c r="A224" s="43"/>
      <c r="B224" s="27" t="s">
        <v>150</v>
      </c>
      <c r="C224" s="27"/>
      <c r="D224" s="27"/>
      <c r="E224" s="27"/>
      <c r="F224" s="27"/>
      <c r="G224" s="27"/>
      <c r="H224" s="28">
        <v>0</v>
      </c>
      <c r="I224" s="28">
        <v>108</v>
      </c>
      <c r="J224" s="28">
        <f>SUM(H224:I224)</f>
        <v>108</v>
      </c>
    </row>
    <row r="225" spans="1:10" ht="12.75">
      <c r="A225" s="43"/>
      <c r="B225" s="27" t="s">
        <v>151</v>
      </c>
      <c r="C225" s="27"/>
      <c r="D225" s="27"/>
      <c r="E225" s="27"/>
      <c r="F225" s="27"/>
      <c r="G225" s="27"/>
      <c r="H225" s="28"/>
      <c r="I225" s="28"/>
      <c r="J225" s="28"/>
    </row>
    <row r="226" spans="1:10" ht="12.75">
      <c r="A226" s="43"/>
      <c r="B226" s="27"/>
      <c r="C226" s="27"/>
      <c r="D226" s="27"/>
      <c r="E226" s="27"/>
      <c r="F226" s="27"/>
      <c r="G226" s="27"/>
      <c r="H226" s="28"/>
      <c r="I226" s="28"/>
      <c r="J226" s="28"/>
    </row>
    <row r="227" spans="1:10" ht="12.75">
      <c r="A227" s="22">
        <v>644001</v>
      </c>
      <c r="B227" s="4" t="s">
        <v>152</v>
      </c>
      <c r="C227" s="4"/>
      <c r="D227" s="4"/>
      <c r="E227" s="4"/>
      <c r="F227" s="4"/>
      <c r="G227" s="4"/>
      <c r="H227" s="21">
        <v>150</v>
      </c>
      <c r="I227" s="21">
        <v>163</v>
      </c>
      <c r="J227" s="21">
        <f>SUM(H227:I227)</f>
        <v>313</v>
      </c>
    </row>
    <row r="228" spans="1:10" ht="12.75">
      <c r="A228" s="22"/>
      <c r="B228" s="4" t="s">
        <v>153</v>
      </c>
      <c r="C228" s="4"/>
      <c r="D228" s="4"/>
      <c r="E228" s="4"/>
      <c r="F228" s="4"/>
      <c r="G228" s="4"/>
      <c r="H228" s="21"/>
      <c r="I228" s="13"/>
      <c r="J228" s="13"/>
    </row>
    <row r="229" spans="1:10" ht="12.75">
      <c r="A229" s="22"/>
      <c r="B229" s="4" t="s">
        <v>154</v>
      </c>
      <c r="C229" s="4"/>
      <c r="D229" s="4"/>
      <c r="E229" s="4"/>
      <c r="F229" s="4"/>
      <c r="G229" s="4"/>
      <c r="H229" s="21"/>
      <c r="I229" s="21"/>
      <c r="J229" s="21"/>
    </row>
    <row r="230" spans="1:10" ht="12.75">
      <c r="A230" s="22"/>
      <c r="B230" s="4" t="s">
        <v>155</v>
      </c>
      <c r="C230" s="4"/>
      <c r="D230" s="4"/>
      <c r="E230" s="4"/>
      <c r="F230" s="4"/>
      <c r="G230" s="4"/>
      <c r="H230" s="21"/>
      <c r="I230" s="21"/>
      <c r="J230" s="21"/>
    </row>
    <row r="231" spans="1:10" ht="12.75">
      <c r="A231" s="22"/>
      <c r="B231" s="4"/>
      <c r="C231" s="4"/>
      <c r="D231" s="4"/>
      <c r="E231" s="4"/>
      <c r="F231" s="4"/>
      <c r="G231" s="4"/>
      <c r="H231" s="21"/>
      <c r="I231" s="21"/>
      <c r="J231" s="21"/>
    </row>
    <row r="232" spans="1:10" ht="12.75">
      <c r="A232" s="22"/>
      <c r="B232" s="4"/>
      <c r="C232" s="4"/>
      <c r="D232" s="4"/>
      <c r="E232" s="4"/>
      <c r="F232" s="4"/>
      <c r="G232" s="4"/>
      <c r="H232" s="21"/>
      <c r="I232" s="21"/>
      <c r="J232" s="21"/>
    </row>
    <row r="233" spans="1:10" ht="15">
      <c r="A233" s="23" t="s">
        <v>156</v>
      </c>
      <c r="B233" s="24" t="s">
        <v>157</v>
      </c>
      <c r="C233" s="24"/>
      <c r="D233" s="24"/>
      <c r="E233" s="24"/>
      <c r="F233" s="24"/>
      <c r="G233" s="24"/>
      <c r="H233" s="25">
        <v>40465</v>
      </c>
      <c r="I233" s="25">
        <f>SUM(I234)</f>
        <v>278</v>
      </c>
      <c r="J233" s="25">
        <f>SUM(H233:I233)</f>
        <v>40743</v>
      </c>
    </row>
    <row r="234" spans="1:10" ht="12.75">
      <c r="A234" s="22">
        <v>637004</v>
      </c>
      <c r="B234" s="4" t="s">
        <v>158</v>
      </c>
      <c r="C234" s="4"/>
      <c r="D234" s="4"/>
      <c r="E234" s="4"/>
      <c r="F234" s="4"/>
      <c r="G234" s="4"/>
      <c r="H234" s="21">
        <v>0</v>
      </c>
      <c r="I234" s="21">
        <v>278</v>
      </c>
      <c r="J234" s="21">
        <f>SUM(H234:I234)</f>
        <v>278</v>
      </c>
    </row>
    <row r="235" spans="1:10" ht="12.75">
      <c r="A235" s="22"/>
      <c r="B235" s="4" t="s">
        <v>159</v>
      </c>
      <c r="C235" s="4"/>
      <c r="D235" s="4"/>
      <c r="E235" s="4"/>
      <c r="F235" s="4"/>
      <c r="G235" s="4"/>
      <c r="H235" s="13"/>
      <c r="I235" s="13"/>
      <c r="J235" s="13"/>
    </row>
    <row r="236" spans="1:10" ht="12.75">
      <c r="A236" s="22"/>
      <c r="B236" s="4" t="s">
        <v>160</v>
      </c>
      <c r="C236" s="4"/>
      <c r="D236" s="4"/>
      <c r="E236" s="4"/>
      <c r="F236" s="4"/>
      <c r="G236" s="4"/>
      <c r="H236" s="21"/>
      <c r="I236" s="21"/>
      <c r="J236" s="21"/>
    </row>
    <row r="237" spans="1:10" ht="12.75">
      <c r="A237" s="22"/>
      <c r="B237" s="4"/>
      <c r="C237" s="4"/>
      <c r="D237" s="4"/>
      <c r="E237" s="4"/>
      <c r="F237" s="4"/>
      <c r="G237" s="4"/>
      <c r="H237" s="21"/>
      <c r="I237" s="21"/>
      <c r="J237" s="21"/>
    </row>
    <row r="238" spans="1:10" ht="12.75">
      <c r="A238" s="22"/>
      <c r="B238" s="4"/>
      <c r="C238" s="4"/>
      <c r="D238" s="4"/>
      <c r="E238" s="4"/>
      <c r="F238" s="4"/>
      <c r="G238" s="4"/>
      <c r="H238" s="21"/>
      <c r="I238" s="21"/>
      <c r="J238" s="21"/>
    </row>
    <row r="239" spans="1:10" ht="15">
      <c r="A239" s="23" t="s">
        <v>161</v>
      </c>
      <c r="B239" s="24" t="s">
        <v>162</v>
      </c>
      <c r="C239" s="24"/>
      <c r="D239" s="24"/>
      <c r="E239" s="24"/>
      <c r="F239" s="24"/>
      <c r="G239" s="24"/>
      <c r="H239" s="25">
        <v>64975</v>
      </c>
      <c r="I239" s="25">
        <f>SUM(I240:I241)</f>
        <v>1000</v>
      </c>
      <c r="J239" s="25">
        <f>SUM(H239:I239)</f>
        <v>65975</v>
      </c>
    </row>
    <row r="240" spans="1:10" ht="12.75">
      <c r="A240" s="22">
        <v>632001</v>
      </c>
      <c r="B240" s="4" t="s">
        <v>83</v>
      </c>
      <c r="C240" s="4"/>
      <c r="D240" s="4"/>
      <c r="E240" s="4"/>
      <c r="F240" s="4"/>
      <c r="G240" s="4"/>
      <c r="H240" s="21">
        <v>110</v>
      </c>
      <c r="I240" s="21">
        <v>700</v>
      </c>
      <c r="J240" s="21">
        <f>SUM(H240:I240)</f>
        <v>810</v>
      </c>
    </row>
    <row r="241" spans="1:10" ht="12.75">
      <c r="A241" s="22">
        <v>633006</v>
      </c>
      <c r="B241" s="4" t="s">
        <v>163</v>
      </c>
      <c r="C241" s="4"/>
      <c r="D241" s="4"/>
      <c r="E241" s="4"/>
      <c r="F241" s="4"/>
      <c r="G241" s="4"/>
      <c r="H241" s="21">
        <v>132</v>
      </c>
      <c r="I241" s="21">
        <v>300</v>
      </c>
      <c r="J241" s="21">
        <f>SUM(H241:I241)</f>
        <v>432</v>
      </c>
    </row>
    <row r="242" spans="1:10" ht="12.75">
      <c r="A242" s="22"/>
      <c r="B242" s="4" t="s">
        <v>164</v>
      </c>
      <c r="C242" s="4"/>
      <c r="D242" s="4"/>
      <c r="E242" s="4"/>
      <c r="F242" s="4"/>
      <c r="G242" s="4"/>
      <c r="H242" s="21"/>
      <c r="I242" s="21"/>
      <c r="J242" s="21"/>
    </row>
    <row r="243" spans="1:10" ht="12.75">
      <c r="A243" s="22"/>
      <c r="B243" s="4" t="s">
        <v>165</v>
      </c>
      <c r="C243" s="4"/>
      <c r="D243" s="4"/>
      <c r="E243" s="4"/>
      <c r="F243" s="4"/>
      <c r="G243" s="4"/>
      <c r="H243" s="21"/>
      <c r="I243" s="21"/>
      <c r="J243" s="21"/>
    </row>
    <row r="244" spans="2:10" ht="12.75">
      <c r="B244" t="s">
        <v>166</v>
      </c>
      <c r="C244" s="4"/>
      <c r="D244" s="4"/>
      <c r="E244" s="4"/>
      <c r="F244" s="4"/>
      <c r="G244" s="4"/>
      <c r="H244" s="21"/>
      <c r="I244" s="21"/>
      <c r="J244" s="21"/>
    </row>
    <row r="245" spans="1:10" ht="12.75">
      <c r="A245" s="22"/>
      <c r="B245" t="s">
        <v>167</v>
      </c>
      <c r="C245" s="4"/>
      <c r="D245" s="4"/>
      <c r="E245" s="4"/>
      <c r="F245" s="4"/>
      <c r="G245" s="4"/>
      <c r="H245" s="4"/>
      <c r="I245" s="4"/>
      <c r="J245" s="4"/>
    </row>
    <row r="246" spans="1:10" ht="12.75">
      <c r="A246" s="22"/>
      <c r="C246" s="4"/>
      <c r="D246" s="4"/>
      <c r="E246" s="4"/>
      <c r="F246" s="4"/>
      <c r="G246" s="4"/>
      <c r="H246" s="9" t="s">
        <v>17</v>
      </c>
      <c r="I246" s="9" t="s">
        <v>18</v>
      </c>
      <c r="J246" s="9" t="s">
        <v>17</v>
      </c>
    </row>
    <row r="247" spans="1:10" ht="12.75">
      <c r="A247" s="22"/>
      <c r="C247" s="4"/>
      <c r="D247" s="4"/>
      <c r="E247" s="4"/>
      <c r="F247" s="4"/>
      <c r="G247" s="4"/>
      <c r="H247" s="10" t="s">
        <v>19</v>
      </c>
      <c r="I247" s="9" t="s">
        <v>20</v>
      </c>
      <c r="J247" s="9" t="s">
        <v>21</v>
      </c>
    </row>
    <row r="248" spans="1:10" ht="12.75">
      <c r="A248" s="22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">
      <c r="A249" s="23" t="s">
        <v>168</v>
      </c>
      <c r="B249" s="24" t="s">
        <v>169</v>
      </c>
      <c r="C249" s="24"/>
      <c r="D249" s="24"/>
      <c r="E249" s="24"/>
      <c r="F249" s="24"/>
      <c r="G249" s="24"/>
      <c r="H249" s="25">
        <v>17264</v>
      </c>
      <c r="I249" s="25">
        <f>SUM(I250)</f>
        <v>3031</v>
      </c>
      <c r="J249" s="25">
        <f>SUM(H249:I249)</f>
        <v>20295</v>
      </c>
    </row>
    <row r="250" spans="1:10" ht="12.75">
      <c r="A250" s="22">
        <v>723001</v>
      </c>
      <c r="B250" s="4" t="s">
        <v>170</v>
      </c>
      <c r="C250" s="4"/>
      <c r="D250" s="4"/>
      <c r="E250" s="4"/>
      <c r="F250" s="4"/>
      <c r="G250" s="4"/>
      <c r="H250" s="21">
        <v>3000</v>
      </c>
      <c r="I250" s="31">
        <f>SUM(I252:I255)</f>
        <v>3031</v>
      </c>
      <c r="J250" s="21">
        <f>SUM(H250:I250)</f>
        <v>6031</v>
      </c>
    </row>
    <row r="251" spans="1:10" ht="12.75">
      <c r="A251" s="22"/>
      <c r="B251" s="4" t="s">
        <v>171</v>
      </c>
      <c r="C251" s="4"/>
      <c r="D251" s="4"/>
      <c r="E251" s="4"/>
      <c r="F251" s="4"/>
      <c r="G251" s="4"/>
      <c r="H251" s="4"/>
      <c r="I251" s="4"/>
      <c r="J251" s="4"/>
    </row>
    <row r="252" spans="1:10" ht="12.75">
      <c r="A252" s="22"/>
      <c r="B252" s="4" t="s">
        <v>172</v>
      </c>
      <c r="C252" s="4"/>
      <c r="D252" s="4"/>
      <c r="E252" s="4"/>
      <c r="F252" s="4"/>
      <c r="G252" s="4"/>
      <c r="H252" s="4"/>
      <c r="I252" s="34">
        <v>1467</v>
      </c>
      <c r="J252" s="4"/>
    </row>
    <row r="253" spans="1:10" ht="12.75">
      <c r="A253" s="22"/>
      <c r="B253" s="4" t="s">
        <v>173</v>
      </c>
      <c r="C253" s="4"/>
      <c r="D253" s="4"/>
      <c r="E253" s="4"/>
      <c r="F253" s="4"/>
      <c r="G253" s="4"/>
      <c r="H253" s="4"/>
      <c r="I253" s="29">
        <v>890</v>
      </c>
      <c r="J253" s="4"/>
    </row>
    <row r="254" spans="1:10" ht="12.75">
      <c r="A254" s="22"/>
      <c r="B254" s="4" t="s">
        <v>174</v>
      </c>
      <c r="C254" s="4"/>
      <c r="D254" s="4"/>
      <c r="E254" s="4"/>
      <c r="F254" s="4"/>
      <c r="G254" s="4"/>
      <c r="H254" s="4"/>
      <c r="I254" s="29"/>
      <c r="J254" s="4"/>
    </row>
    <row r="255" spans="1:10" ht="12.75">
      <c r="A255" s="22"/>
      <c r="B255" s="4" t="s">
        <v>175</v>
      </c>
      <c r="C255" s="4"/>
      <c r="D255" s="4"/>
      <c r="E255" s="4"/>
      <c r="F255" s="4"/>
      <c r="G255" s="4"/>
      <c r="H255" s="4"/>
      <c r="I255" s="29">
        <v>674</v>
      </c>
      <c r="J255" s="4"/>
    </row>
    <row r="256" spans="1:10" ht="12.75">
      <c r="A256" s="22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2.75">
      <c r="A257" s="22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2.75">
      <c r="A258" s="22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">
      <c r="A259" s="23" t="s">
        <v>176</v>
      </c>
      <c r="B259" s="24" t="s">
        <v>177</v>
      </c>
      <c r="C259" s="24"/>
      <c r="D259" s="24"/>
      <c r="E259" s="24"/>
      <c r="F259" s="24"/>
      <c r="G259" s="24"/>
      <c r="H259" s="25">
        <v>22899</v>
      </c>
      <c r="I259" s="24">
        <f>SUM(I261:I267)</f>
        <v>1050</v>
      </c>
      <c r="J259" s="25">
        <f>SUM(H259:I259)</f>
        <v>23949</v>
      </c>
    </row>
    <row r="260" spans="1:10" ht="12.75">
      <c r="A260" s="22">
        <v>642002</v>
      </c>
      <c r="B260" s="27" t="s">
        <v>178</v>
      </c>
      <c r="C260" s="27"/>
      <c r="D260" s="27"/>
      <c r="E260" s="27"/>
      <c r="F260" s="27"/>
      <c r="G260" s="27"/>
      <c r="H260" s="27"/>
      <c r="I260" s="27"/>
      <c r="J260" s="27"/>
    </row>
    <row r="261" spans="2:10" ht="12.75">
      <c r="B261" s="5" t="s">
        <v>179</v>
      </c>
      <c r="C261" s="4"/>
      <c r="D261" s="4"/>
      <c r="E261" s="4"/>
      <c r="F261" s="4"/>
      <c r="G261" s="4"/>
      <c r="H261" s="21">
        <v>1505</v>
      </c>
      <c r="I261" s="4">
        <v>-450</v>
      </c>
      <c r="J261" s="21">
        <f>SUM(H261:I261)</f>
        <v>1055</v>
      </c>
    </row>
    <row r="262" spans="1:10" ht="12.75">
      <c r="A262" s="22"/>
      <c r="B262" s="4" t="s">
        <v>180</v>
      </c>
      <c r="C262" s="4"/>
      <c r="D262" s="4"/>
      <c r="E262" s="4"/>
      <c r="F262" s="4"/>
      <c r="G262" s="4"/>
      <c r="H262" s="4"/>
      <c r="I262" s="4"/>
      <c r="J262" s="4"/>
    </row>
    <row r="263" spans="1:10" ht="12.75">
      <c r="A263" s="22"/>
      <c r="B263" s="5" t="s">
        <v>181</v>
      </c>
      <c r="C263" s="4"/>
      <c r="D263" s="4"/>
      <c r="E263" s="4"/>
      <c r="F263" s="4"/>
      <c r="G263" s="4"/>
      <c r="H263" s="21">
        <v>3982</v>
      </c>
      <c r="I263" s="4">
        <v>500</v>
      </c>
      <c r="J263" s="21">
        <f>SUM(H263:I263)</f>
        <v>4482</v>
      </c>
    </row>
    <row r="264" spans="1:10" ht="12.75">
      <c r="A264" s="22"/>
      <c r="B264" s="4" t="s">
        <v>182</v>
      </c>
      <c r="C264" s="4"/>
      <c r="D264" s="4"/>
      <c r="E264" s="4"/>
      <c r="F264" s="4"/>
      <c r="G264" s="4"/>
      <c r="H264" s="4"/>
      <c r="I264" s="4"/>
      <c r="J264" s="4"/>
    </row>
    <row r="265" spans="1:10" ht="12.75">
      <c r="A265" s="22"/>
      <c r="B265" s="4" t="s">
        <v>183</v>
      </c>
      <c r="C265" s="4"/>
      <c r="D265" s="4"/>
      <c r="E265" s="4"/>
      <c r="F265" s="4"/>
      <c r="G265" s="4"/>
      <c r="H265" s="4"/>
      <c r="I265" s="4"/>
      <c r="J265" s="4"/>
    </row>
    <row r="266" spans="1:10" ht="12.75">
      <c r="A266" s="22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2.75">
      <c r="A267" s="22">
        <v>717002</v>
      </c>
      <c r="B267" s="4" t="s">
        <v>184</v>
      </c>
      <c r="C267" s="4"/>
      <c r="D267" s="4"/>
      <c r="E267" s="4"/>
      <c r="F267" s="4"/>
      <c r="G267" s="4"/>
      <c r="H267" s="4">
        <v>0</v>
      </c>
      <c r="I267" s="21">
        <v>1000</v>
      </c>
      <c r="J267" s="4">
        <f>SUM(H267:I267)</f>
        <v>1000</v>
      </c>
    </row>
    <row r="268" spans="1:10" ht="12.75">
      <c r="A268" s="22"/>
      <c r="B268" s="4" t="s">
        <v>185</v>
      </c>
      <c r="C268" s="4"/>
      <c r="D268" s="4"/>
      <c r="E268" s="4"/>
      <c r="F268" s="4"/>
      <c r="G268" s="4"/>
      <c r="H268" s="4"/>
      <c r="I268" s="4"/>
      <c r="J268" s="4"/>
    </row>
    <row r="269" spans="1:10" ht="12.75">
      <c r="A269" s="22"/>
      <c r="B269" s="4" t="s">
        <v>186</v>
      </c>
      <c r="C269" s="4"/>
      <c r="D269" s="4"/>
      <c r="E269" s="4"/>
      <c r="F269" s="4"/>
      <c r="G269" s="4"/>
      <c r="H269" s="4"/>
      <c r="I269" s="4"/>
      <c r="J269" s="4"/>
    </row>
    <row r="270" spans="1:10" ht="12.75">
      <c r="A270" s="22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2.75">
      <c r="A271" s="22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2.75">
      <c r="A272" s="22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">
      <c r="A273" s="23" t="s">
        <v>187</v>
      </c>
      <c r="B273" s="24" t="s">
        <v>188</v>
      </c>
      <c r="C273" s="24"/>
      <c r="D273" s="24"/>
      <c r="E273" s="24"/>
      <c r="F273" s="24"/>
      <c r="G273" s="24"/>
      <c r="H273" s="25">
        <v>5116</v>
      </c>
      <c r="I273" s="25">
        <f>SUM(I274)</f>
        <v>750</v>
      </c>
      <c r="J273" s="25">
        <f>SUM(H273:I273)</f>
        <v>5866</v>
      </c>
    </row>
    <row r="274" spans="1:10" ht="12.75">
      <c r="A274" s="22">
        <v>641001</v>
      </c>
      <c r="B274" s="4" t="s">
        <v>189</v>
      </c>
      <c r="C274" s="4"/>
      <c r="D274" s="4"/>
      <c r="E274" s="4"/>
      <c r="F274" s="4"/>
      <c r="G274" s="4"/>
      <c r="H274" s="21">
        <v>5116</v>
      </c>
      <c r="I274" s="21">
        <f>SUM(I276:I278)</f>
        <v>750</v>
      </c>
      <c r="J274" s="21">
        <f>SUM(H274:I274)</f>
        <v>5866</v>
      </c>
    </row>
    <row r="275" spans="1:10" ht="12.75">
      <c r="A275" s="22"/>
      <c r="B275" s="4" t="s">
        <v>190</v>
      </c>
      <c r="C275" s="4"/>
      <c r="D275" s="4"/>
      <c r="E275" s="4"/>
      <c r="F275" s="4"/>
      <c r="G275" s="4"/>
      <c r="H275" s="21"/>
      <c r="I275" s="21"/>
      <c r="J275" s="21"/>
    </row>
    <row r="276" spans="1:10" ht="12.75">
      <c r="A276" s="22"/>
      <c r="B276" s="4" t="s">
        <v>191</v>
      </c>
      <c r="C276" s="4"/>
      <c r="D276" s="4"/>
      <c r="E276" s="4"/>
      <c r="F276" s="4"/>
      <c r="G276" s="4"/>
      <c r="H276" s="21"/>
      <c r="I276" s="34">
        <v>400</v>
      </c>
      <c r="J276" s="21"/>
    </row>
    <row r="277" spans="1:10" ht="12.75">
      <c r="A277" s="22"/>
      <c r="B277" s="4" t="s">
        <v>192</v>
      </c>
      <c r="C277" s="4"/>
      <c r="D277" s="4"/>
      <c r="E277" s="4"/>
      <c r="F277" s="4"/>
      <c r="G277" s="4"/>
      <c r="H277" s="21"/>
      <c r="I277" s="34">
        <v>150</v>
      </c>
      <c r="J277" s="21"/>
    </row>
    <row r="278" spans="1:10" ht="12.75">
      <c r="A278" s="22"/>
      <c r="B278" s="4" t="s">
        <v>193</v>
      </c>
      <c r="C278" s="4"/>
      <c r="D278" s="4"/>
      <c r="E278" s="4"/>
      <c r="F278" s="4"/>
      <c r="G278" s="4"/>
      <c r="H278" s="21"/>
      <c r="I278" s="34">
        <v>200</v>
      </c>
      <c r="J278" s="21"/>
    </row>
    <row r="279" spans="1:10" ht="12.75">
      <c r="A279" s="22"/>
      <c r="B279" s="4"/>
      <c r="C279" s="4"/>
      <c r="D279" s="4"/>
      <c r="E279" s="4"/>
      <c r="F279" s="4"/>
      <c r="G279" s="4"/>
      <c r="H279" s="21"/>
      <c r="I279" s="21"/>
      <c r="J279" s="21"/>
    </row>
    <row r="280" spans="1:10" ht="12.75">
      <c r="A280" s="22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2.75">
      <c r="A281" s="22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5">
      <c r="A282" s="23" t="s">
        <v>194</v>
      </c>
      <c r="B282" s="24" t="s">
        <v>195</v>
      </c>
      <c r="C282" s="24"/>
      <c r="D282" s="24"/>
      <c r="E282" s="24"/>
      <c r="F282" s="24"/>
      <c r="G282" s="24"/>
      <c r="H282" s="25">
        <v>226172</v>
      </c>
      <c r="I282" s="25">
        <f>SUM(I285:I301)</f>
        <v>3425</v>
      </c>
      <c r="J282" s="25">
        <f>SUM(H282:I282)</f>
        <v>229597</v>
      </c>
    </row>
    <row r="283" spans="1:10" ht="12.75">
      <c r="A283" s="22"/>
      <c r="B283" s="19" t="s">
        <v>196</v>
      </c>
      <c r="C283" s="4"/>
      <c r="D283" s="4"/>
      <c r="E283" s="4"/>
      <c r="F283" s="4"/>
      <c r="G283" s="4"/>
      <c r="H283" s="21"/>
      <c r="I283" s="21"/>
      <c r="J283" s="21"/>
    </row>
    <row r="284" spans="1:10" ht="12.75">
      <c r="A284" s="22"/>
      <c r="B284" s="4"/>
      <c r="C284" s="4"/>
      <c r="D284" s="4"/>
      <c r="E284" s="4"/>
      <c r="F284" s="4"/>
      <c r="G284" s="4"/>
      <c r="H284" s="21"/>
      <c r="I284" s="21"/>
      <c r="J284" s="21"/>
    </row>
    <row r="285" spans="1:10" ht="12.75">
      <c r="A285" s="4"/>
      <c r="B285" s="4" t="s">
        <v>197</v>
      </c>
      <c r="C285" s="4"/>
      <c r="D285" s="4"/>
      <c r="E285" s="4"/>
      <c r="F285" s="4"/>
      <c r="G285" s="4"/>
      <c r="H285" s="21"/>
      <c r="I285" s="21">
        <v>1000</v>
      </c>
      <c r="J285" s="21"/>
    </row>
    <row r="286" spans="1:10" ht="12.75">
      <c r="A286" s="4"/>
      <c r="B286" s="4" t="s">
        <v>198</v>
      </c>
      <c r="C286" s="4"/>
      <c r="D286" s="4"/>
      <c r="E286" s="4"/>
      <c r="F286" s="4"/>
      <c r="G286" s="4"/>
      <c r="H286" s="21"/>
      <c r="I286" s="21">
        <v>300</v>
      </c>
      <c r="J286" s="21"/>
    </row>
    <row r="287" spans="1:10" ht="12.75">
      <c r="A287" s="4"/>
      <c r="B287" s="4" t="s">
        <v>199</v>
      </c>
      <c r="C287" s="4"/>
      <c r="D287" s="4"/>
      <c r="E287" s="4"/>
      <c r="F287" s="4"/>
      <c r="G287" s="4"/>
      <c r="H287" s="21"/>
      <c r="I287" s="21">
        <v>100</v>
      </c>
      <c r="J287" s="21"/>
    </row>
    <row r="288" spans="1:10" ht="12.75">
      <c r="A288" s="4"/>
      <c r="B288" s="4" t="s">
        <v>200</v>
      </c>
      <c r="C288" s="4"/>
      <c r="D288" s="4"/>
      <c r="E288" s="4"/>
      <c r="F288" s="4"/>
      <c r="G288" s="4"/>
      <c r="H288" s="21"/>
      <c r="I288" s="21">
        <v>100</v>
      </c>
      <c r="J288" s="21"/>
    </row>
    <row r="289" spans="1:10" ht="12.75">
      <c r="A289" s="4"/>
      <c r="B289" s="4" t="s">
        <v>201</v>
      </c>
      <c r="C289" s="4"/>
      <c r="D289" s="4"/>
      <c r="E289" s="4"/>
      <c r="F289" s="4"/>
      <c r="G289" s="4"/>
      <c r="H289" s="21"/>
      <c r="I289" s="21">
        <v>12</v>
      </c>
      <c r="J289" s="21"/>
    </row>
    <row r="290" spans="1:10" ht="12.75">
      <c r="A290" s="4"/>
      <c r="B290" s="4" t="s">
        <v>202</v>
      </c>
      <c r="C290" s="4"/>
      <c r="D290" s="4"/>
      <c r="E290" s="4"/>
      <c r="F290" s="4"/>
      <c r="G290" s="4"/>
      <c r="H290" s="21"/>
      <c r="I290" s="21">
        <v>100</v>
      </c>
      <c r="J290" s="21"/>
    </row>
    <row r="291" spans="1:10" ht="12.75">
      <c r="A291" s="4"/>
      <c r="B291" s="2" t="s">
        <v>203</v>
      </c>
      <c r="C291" s="2"/>
      <c r="D291" s="5"/>
      <c r="E291" s="4"/>
      <c r="F291" s="4"/>
      <c r="G291" s="4"/>
      <c r="H291" s="21"/>
      <c r="I291" s="13"/>
      <c r="J291" s="21"/>
    </row>
    <row r="292" spans="1:10" ht="12.75">
      <c r="A292" s="4"/>
      <c r="B292" s="2" t="s">
        <v>204</v>
      </c>
      <c r="C292" s="2"/>
      <c r="H292" s="13"/>
      <c r="I292" s="21"/>
      <c r="J292" s="21"/>
    </row>
    <row r="293" spans="1:10" ht="12.75">
      <c r="A293" s="4"/>
      <c r="B293" s="2" t="s">
        <v>205</v>
      </c>
      <c r="C293" s="2"/>
      <c r="E293" s="4"/>
      <c r="F293" s="4"/>
      <c r="G293" s="4"/>
      <c r="H293" s="13"/>
      <c r="I293" s="21"/>
      <c r="J293" s="21"/>
    </row>
    <row r="294" spans="1:10" ht="12.75">
      <c r="A294" s="4"/>
      <c r="B294" s="2" t="s">
        <v>206</v>
      </c>
      <c r="C294" s="2"/>
      <c r="E294" s="4"/>
      <c r="F294" s="4"/>
      <c r="G294" s="4"/>
      <c r="H294" s="21"/>
      <c r="I294" s="13"/>
      <c r="J294" s="21"/>
    </row>
    <row r="295" spans="1:10" ht="12.75">
      <c r="A295" s="4"/>
      <c r="B295" s="2" t="s">
        <v>207</v>
      </c>
      <c r="C295" s="2"/>
      <c r="E295" s="4"/>
      <c r="F295" s="4"/>
      <c r="G295" s="4"/>
      <c r="H295" s="21"/>
      <c r="I295" s="21"/>
      <c r="J295" s="21"/>
    </row>
    <row r="296" spans="1:10" ht="12.75">
      <c r="A296" s="4"/>
      <c r="B296" s="2" t="s">
        <v>208</v>
      </c>
      <c r="C296" s="2"/>
      <c r="E296" s="4"/>
      <c r="F296" s="4"/>
      <c r="G296" s="21"/>
      <c r="H296" s="21"/>
      <c r="I296" s="21"/>
      <c r="J296" s="21"/>
    </row>
    <row r="297" spans="1:10" ht="12.75">
      <c r="A297" s="4"/>
      <c r="B297" s="2" t="s">
        <v>209</v>
      </c>
      <c r="C297" s="2"/>
      <c r="E297" s="4"/>
      <c r="F297" s="4"/>
      <c r="G297" s="4"/>
      <c r="H297" s="21"/>
      <c r="I297" s="21">
        <v>1700</v>
      </c>
      <c r="J297" s="21"/>
    </row>
    <row r="298" spans="1:10" ht="12.75">
      <c r="A298" s="4"/>
      <c r="B298" s="2"/>
      <c r="C298" s="2"/>
      <c r="E298" s="4"/>
      <c r="F298" s="4"/>
      <c r="G298" s="4"/>
      <c r="H298" s="21"/>
      <c r="I298" s="21"/>
      <c r="J298" s="21"/>
    </row>
    <row r="299" spans="1:10" ht="12.75">
      <c r="A299" s="4"/>
      <c r="B299" s="4" t="s">
        <v>210</v>
      </c>
      <c r="C299" s="4"/>
      <c r="D299" s="4"/>
      <c r="E299" s="4"/>
      <c r="F299" s="4"/>
      <c r="G299" s="4"/>
      <c r="H299" s="21"/>
      <c r="I299" s="21">
        <v>17</v>
      </c>
      <c r="J299" s="21"/>
    </row>
    <row r="300" spans="1:10" ht="12.75">
      <c r="A300" s="4"/>
      <c r="B300" s="4" t="s">
        <v>211</v>
      </c>
      <c r="C300" s="4"/>
      <c r="D300" s="4"/>
      <c r="E300" s="4"/>
      <c r="F300" s="4"/>
      <c r="G300" s="4"/>
      <c r="H300" s="21"/>
      <c r="I300" s="21">
        <v>21</v>
      </c>
      <c r="J300" s="21"/>
    </row>
    <row r="301" spans="1:10" ht="12.75">
      <c r="A301" s="4"/>
      <c r="B301" s="4" t="s">
        <v>212</v>
      </c>
      <c r="C301" s="4"/>
      <c r="D301" s="4"/>
      <c r="E301" s="4"/>
      <c r="F301" s="4"/>
      <c r="G301" s="4"/>
      <c r="H301" s="21"/>
      <c r="I301" s="21">
        <f>54+21</f>
        <v>75</v>
      </c>
      <c r="J301" s="21"/>
    </row>
    <row r="302" spans="1:10" ht="12.75">
      <c r="A302" s="4"/>
      <c r="B302" s="4" t="s">
        <v>213</v>
      </c>
      <c r="C302" s="4"/>
      <c r="D302" s="4"/>
      <c r="E302" s="4"/>
      <c r="F302" s="4"/>
      <c r="G302" s="4"/>
      <c r="H302" s="21"/>
      <c r="I302" s="21"/>
      <c r="J302" s="21"/>
    </row>
    <row r="303" spans="1:10" ht="12.75">
      <c r="A303" s="4"/>
      <c r="B303" s="4"/>
      <c r="C303" s="4"/>
      <c r="D303" s="4"/>
      <c r="E303" s="4"/>
      <c r="F303" s="4"/>
      <c r="G303" s="4"/>
      <c r="H303" s="21"/>
      <c r="I303" s="21"/>
      <c r="J303" s="21"/>
    </row>
    <row r="304" spans="1:10" ht="12.75">
      <c r="A304" s="4"/>
      <c r="B304" s="4"/>
      <c r="C304" s="4"/>
      <c r="D304" s="4"/>
      <c r="E304" s="4"/>
      <c r="F304" s="4"/>
      <c r="G304" s="4"/>
      <c r="H304" s="21"/>
      <c r="I304" s="21"/>
      <c r="J304" s="21"/>
    </row>
    <row r="305" spans="1:10" ht="12.75">
      <c r="A305" s="4"/>
      <c r="B305" t="s">
        <v>214</v>
      </c>
      <c r="C305" s="4"/>
      <c r="D305" s="4"/>
      <c r="E305" s="4"/>
      <c r="F305" s="4"/>
      <c r="G305" s="4"/>
      <c r="H305" s="21"/>
      <c r="I305" s="21"/>
      <c r="J305" s="21"/>
    </row>
    <row r="306" spans="1:10" ht="12.75">
      <c r="A306" s="4"/>
      <c r="C306" s="4"/>
      <c r="D306" s="4"/>
      <c r="E306" s="4"/>
      <c r="F306" s="4"/>
      <c r="G306" s="4"/>
      <c r="H306" s="21"/>
      <c r="I306" s="21"/>
      <c r="J306" s="21"/>
    </row>
    <row r="307" spans="1:10" ht="12.75">
      <c r="A307" s="4"/>
      <c r="B307" s="4"/>
      <c r="C307" s="4"/>
      <c r="D307" s="4"/>
      <c r="E307" s="4"/>
      <c r="F307" s="4"/>
      <c r="G307" s="4"/>
      <c r="H307" s="9" t="s">
        <v>17</v>
      </c>
      <c r="I307" s="9" t="s">
        <v>18</v>
      </c>
      <c r="J307" s="9" t="s">
        <v>17</v>
      </c>
    </row>
    <row r="308" spans="1:10" ht="12.75">
      <c r="A308" s="4"/>
      <c r="B308" s="4"/>
      <c r="C308" s="4"/>
      <c r="D308" s="4"/>
      <c r="E308" s="4"/>
      <c r="F308" s="4"/>
      <c r="G308" s="4"/>
      <c r="H308" s="10" t="s">
        <v>19</v>
      </c>
      <c r="I308" s="9" t="s">
        <v>20</v>
      </c>
      <c r="J308" s="9" t="s">
        <v>21</v>
      </c>
    </row>
    <row r="309" spans="1:10" ht="12.7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5">
      <c r="A310" s="24" t="s">
        <v>215</v>
      </c>
      <c r="B310" s="24" t="s">
        <v>216</v>
      </c>
      <c r="C310" s="24"/>
      <c r="D310" s="24"/>
      <c r="E310" s="24"/>
      <c r="F310" s="24"/>
      <c r="G310" s="24"/>
      <c r="H310" s="25">
        <v>4905</v>
      </c>
      <c r="I310" s="25">
        <f>SUM(I311:I314)</f>
        <v>200</v>
      </c>
      <c r="J310" s="25">
        <f>SUM(H310:I310)</f>
        <v>5105</v>
      </c>
    </row>
    <row r="311" spans="1:10" ht="12.75">
      <c r="A311" s="22">
        <v>610</v>
      </c>
      <c r="B311" s="4" t="s">
        <v>217</v>
      </c>
      <c r="C311" s="4"/>
      <c r="D311" s="4"/>
      <c r="E311" s="4"/>
      <c r="F311" s="4"/>
      <c r="G311" s="4"/>
      <c r="H311" s="21">
        <v>3278</v>
      </c>
      <c r="I311" s="21">
        <v>148</v>
      </c>
      <c r="J311" s="21">
        <f>SUM(H311:I311)</f>
        <v>3426</v>
      </c>
    </row>
    <row r="312" spans="1:10" ht="12.75">
      <c r="A312" s="22"/>
      <c r="B312" s="4" t="s">
        <v>218</v>
      </c>
      <c r="C312" s="4"/>
      <c r="D312" s="4"/>
      <c r="E312" s="4"/>
      <c r="F312" s="4"/>
      <c r="G312" s="4"/>
      <c r="H312" s="21"/>
      <c r="I312" s="21"/>
      <c r="J312" s="21"/>
    </row>
    <row r="313" spans="1:10" ht="12.75">
      <c r="A313" s="22"/>
      <c r="B313" s="4" t="s">
        <v>219</v>
      </c>
      <c r="C313" s="4"/>
      <c r="D313" s="4"/>
      <c r="E313" s="4"/>
      <c r="F313" s="4"/>
      <c r="G313" s="4"/>
      <c r="H313" s="21"/>
      <c r="I313" s="21"/>
      <c r="J313" s="21"/>
    </row>
    <row r="314" spans="1:10" ht="12.75">
      <c r="A314" s="22">
        <v>620</v>
      </c>
      <c r="B314" s="2" t="s">
        <v>220</v>
      </c>
      <c r="C314" s="4"/>
      <c r="D314" s="4"/>
      <c r="E314" s="4"/>
      <c r="F314" s="4"/>
      <c r="G314" s="4"/>
      <c r="H314" s="21">
        <v>1146</v>
      </c>
      <c r="I314" s="21">
        <v>52</v>
      </c>
      <c r="J314" s="21">
        <f>SUM(H314:I314)</f>
        <v>1198</v>
      </c>
    </row>
    <row r="315" spans="1:10" ht="12.75">
      <c r="A315" s="22"/>
      <c r="B315" s="2"/>
      <c r="C315" s="4"/>
      <c r="D315" s="4"/>
      <c r="E315" s="4"/>
      <c r="F315" s="4"/>
      <c r="G315" s="4"/>
      <c r="H315" s="21"/>
      <c r="I315" s="21"/>
      <c r="J315" s="21"/>
    </row>
    <row r="316" spans="1:10" ht="12.75">
      <c r="A316" s="22"/>
      <c r="B316" s="2"/>
      <c r="C316" s="4"/>
      <c r="D316" s="4"/>
      <c r="E316" s="4"/>
      <c r="F316" s="4"/>
      <c r="G316" s="4"/>
      <c r="H316" s="21"/>
      <c r="I316" s="21"/>
      <c r="J316" s="21"/>
    </row>
    <row r="317" spans="1:10" ht="12.75">
      <c r="A317" s="22"/>
      <c r="B317" s="2"/>
      <c r="C317" s="4"/>
      <c r="D317" s="4"/>
      <c r="E317" s="4"/>
      <c r="F317" s="4"/>
      <c r="G317" s="4"/>
      <c r="H317" s="21"/>
      <c r="I317" s="4"/>
      <c r="J317" s="4"/>
    </row>
    <row r="318" spans="1:10" ht="15">
      <c r="A318" s="23" t="s">
        <v>221</v>
      </c>
      <c r="B318" s="24" t="s">
        <v>222</v>
      </c>
      <c r="C318" s="24"/>
      <c r="D318" s="24"/>
      <c r="E318" s="24"/>
      <c r="F318" s="24"/>
      <c r="G318" s="24"/>
      <c r="H318" s="25">
        <v>16311</v>
      </c>
      <c r="I318" s="24">
        <f>SUM(I319:I322)</f>
        <v>377</v>
      </c>
      <c r="J318" s="25">
        <f>SUM(H318:I318)</f>
        <v>16688</v>
      </c>
    </row>
    <row r="319" spans="1:10" ht="12.75">
      <c r="A319" s="26">
        <v>600</v>
      </c>
      <c r="B319" s="27" t="s">
        <v>223</v>
      </c>
      <c r="C319" s="27"/>
      <c r="D319" s="27"/>
      <c r="E319" s="27"/>
      <c r="F319" s="27"/>
      <c r="G319" s="27"/>
      <c r="H319" s="28">
        <v>13873</v>
      </c>
      <c r="I319" s="27">
        <v>127</v>
      </c>
      <c r="J319" s="28">
        <f>SUM(H319:I319)</f>
        <v>14000</v>
      </c>
    </row>
    <row r="320" spans="1:10" ht="12.75">
      <c r="A320" s="26"/>
      <c r="B320" s="27" t="s">
        <v>224</v>
      </c>
      <c r="C320" s="27"/>
      <c r="D320" s="27"/>
      <c r="E320" s="27"/>
      <c r="F320" s="27"/>
      <c r="G320" s="27"/>
      <c r="H320" s="28"/>
      <c r="I320" s="27"/>
      <c r="J320" s="28"/>
    </row>
    <row r="321" spans="1:10" ht="12.75">
      <c r="A321" s="26"/>
      <c r="B321" s="27"/>
      <c r="C321" s="27"/>
      <c r="D321" s="27"/>
      <c r="E321" s="27"/>
      <c r="F321" s="27"/>
      <c r="G321" s="27"/>
      <c r="H321" s="28"/>
      <c r="I321" s="27"/>
      <c r="J321" s="28"/>
    </row>
    <row r="322" spans="1:10" ht="12.75">
      <c r="A322" s="22">
        <v>700</v>
      </c>
      <c r="B322" s="2" t="s">
        <v>225</v>
      </c>
      <c r="C322" s="4"/>
      <c r="D322" s="4"/>
      <c r="E322" s="4"/>
      <c r="F322" s="4"/>
      <c r="G322" s="4"/>
      <c r="H322" s="21">
        <v>1490</v>
      </c>
      <c r="I322" s="4">
        <v>250</v>
      </c>
      <c r="J322" s="21">
        <f>SUM(H322:I322)</f>
        <v>1740</v>
      </c>
    </row>
    <row r="323" spans="1:10" ht="12.75">
      <c r="A323" s="22"/>
      <c r="B323" s="2" t="s">
        <v>226</v>
      </c>
      <c r="C323" s="4"/>
      <c r="D323" s="4"/>
      <c r="E323" s="4"/>
      <c r="F323" s="4"/>
      <c r="G323" s="4"/>
      <c r="H323" s="21"/>
      <c r="I323" s="4"/>
      <c r="J323" s="4"/>
    </row>
    <row r="324" spans="1:10" ht="12.75">
      <c r="A324" s="22"/>
      <c r="B324" s="4" t="s">
        <v>227</v>
      </c>
      <c r="C324" s="4"/>
      <c r="D324" s="4"/>
      <c r="E324" s="4"/>
      <c r="F324" s="4"/>
      <c r="G324" s="4"/>
      <c r="H324" s="4"/>
      <c r="I324" s="4"/>
      <c r="J324" s="4"/>
    </row>
    <row r="325" spans="1:10" ht="12.75">
      <c r="A325" s="22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2.75">
      <c r="A326" s="22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2.75">
      <c r="A327" s="22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5">
      <c r="A328" s="23" t="s">
        <v>228</v>
      </c>
      <c r="B328" s="24" t="s">
        <v>229</v>
      </c>
      <c r="C328" s="24"/>
      <c r="D328" s="24"/>
      <c r="E328" s="24"/>
      <c r="F328" s="24"/>
      <c r="G328" s="24"/>
      <c r="H328" s="24">
        <v>500</v>
      </c>
      <c r="I328" s="24">
        <f>SUM(I330:I334)</f>
        <v>200</v>
      </c>
      <c r="J328" s="24">
        <f>SUM(H328:I328)</f>
        <v>700</v>
      </c>
    </row>
    <row r="329" spans="1:10" ht="12.75">
      <c r="A329" s="22">
        <v>642026</v>
      </c>
      <c r="B329" s="4" t="s">
        <v>230</v>
      </c>
      <c r="C329" s="4"/>
      <c r="D329" s="4"/>
      <c r="E329" s="4"/>
      <c r="F329" s="4"/>
      <c r="G329" s="4"/>
      <c r="H329" s="4"/>
      <c r="I329" s="4"/>
      <c r="J329" s="4"/>
    </row>
    <row r="330" spans="1:10" ht="12.75">
      <c r="A330" s="22"/>
      <c r="B330" s="4" t="s">
        <v>231</v>
      </c>
      <c r="C330" s="4"/>
      <c r="D330" s="4"/>
      <c r="E330" s="4"/>
      <c r="F330" s="4"/>
      <c r="G330" s="4"/>
      <c r="H330" s="4">
        <v>450</v>
      </c>
      <c r="I330" s="4">
        <v>50</v>
      </c>
      <c r="J330" s="4">
        <f>SUM(H330:I330)</f>
        <v>500</v>
      </c>
    </row>
    <row r="331" spans="1:10" ht="12.75">
      <c r="A331" s="22"/>
      <c r="B331" s="4" t="s">
        <v>232</v>
      </c>
      <c r="C331" s="4"/>
      <c r="D331" s="4"/>
      <c r="E331" s="4"/>
      <c r="F331" s="4"/>
      <c r="G331" s="4"/>
      <c r="H331" s="4">
        <v>0</v>
      </c>
      <c r="I331" s="4">
        <v>200</v>
      </c>
      <c r="J331" s="4">
        <f>SUM(H331:I331)</f>
        <v>200</v>
      </c>
    </row>
    <row r="332" spans="1:10" ht="12.75">
      <c r="A332" s="22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2.75">
      <c r="A333" s="22">
        <v>642014</v>
      </c>
      <c r="B333" t="s">
        <v>233</v>
      </c>
      <c r="J333" s="4"/>
    </row>
    <row r="334" spans="1:10" ht="12.75">
      <c r="A334" s="22"/>
      <c r="B334" s="4" t="s">
        <v>234</v>
      </c>
      <c r="C334" s="4"/>
      <c r="D334" s="4"/>
      <c r="E334" s="4"/>
      <c r="F334" s="4"/>
      <c r="G334" s="4"/>
      <c r="H334" s="4">
        <v>50</v>
      </c>
      <c r="I334" s="4">
        <v>-50</v>
      </c>
      <c r="J334" s="4">
        <f>SUM(H334:I334)</f>
        <v>0</v>
      </c>
    </row>
    <row r="335" spans="1:10" ht="12.75">
      <c r="A335" s="22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2.75">
      <c r="A336" s="22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2.75">
      <c r="A337" s="22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5">
      <c r="A338" s="23" t="s">
        <v>235</v>
      </c>
      <c r="B338" s="24" t="s">
        <v>236</v>
      </c>
      <c r="C338" s="24"/>
      <c r="D338" s="24"/>
      <c r="E338" s="24"/>
      <c r="F338" s="24"/>
      <c r="G338" s="24"/>
      <c r="H338" s="24">
        <v>455</v>
      </c>
      <c r="I338" s="24">
        <f>SUM(I339)</f>
        <v>20</v>
      </c>
      <c r="J338" s="24">
        <f>SUM(H338:I338)</f>
        <v>475</v>
      </c>
    </row>
    <row r="339" spans="1:10" ht="12.75">
      <c r="A339" s="22">
        <v>637005</v>
      </c>
      <c r="B339" s="4" t="s">
        <v>237</v>
      </c>
      <c r="C339" s="4"/>
      <c r="D339" s="4"/>
      <c r="E339" s="4"/>
      <c r="F339" s="4"/>
      <c r="G339" s="4"/>
      <c r="H339" s="4">
        <v>20</v>
      </c>
      <c r="I339" s="4">
        <v>20</v>
      </c>
      <c r="J339" s="4">
        <f>SUM(H339:I339)</f>
        <v>40</v>
      </c>
    </row>
    <row r="340" spans="1:10" ht="12.75">
      <c r="A340" s="22"/>
      <c r="B340" s="4" t="s">
        <v>238</v>
      </c>
      <c r="C340" s="4"/>
      <c r="D340" s="4"/>
      <c r="E340" s="4"/>
      <c r="F340" s="4"/>
      <c r="G340" s="4"/>
      <c r="H340" s="4"/>
      <c r="I340" s="4"/>
      <c r="J340" s="4"/>
    </row>
    <row r="341" spans="1:10" ht="12.75">
      <c r="A341" s="22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2.75">
      <c r="A342" s="22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2.75">
      <c r="A343" s="22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5">
      <c r="A344" s="23" t="s">
        <v>239</v>
      </c>
      <c r="B344" s="24" t="s">
        <v>240</v>
      </c>
      <c r="C344" s="24"/>
      <c r="D344" s="24"/>
      <c r="E344" s="24"/>
      <c r="F344" s="24"/>
      <c r="G344" s="24"/>
      <c r="H344" s="24">
        <v>225</v>
      </c>
      <c r="I344" s="24">
        <f>SUM(I345)</f>
        <v>20</v>
      </c>
      <c r="J344" s="24">
        <f>SUM(H344:I344)</f>
        <v>245</v>
      </c>
    </row>
    <row r="345" spans="1:10" ht="12.75">
      <c r="A345" s="22">
        <v>642026</v>
      </c>
      <c r="B345" s="4" t="s">
        <v>241</v>
      </c>
      <c r="C345" s="4"/>
      <c r="D345" s="4"/>
      <c r="E345" s="4"/>
      <c r="F345" s="4"/>
      <c r="G345" s="4"/>
      <c r="H345" s="4">
        <v>225</v>
      </c>
      <c r="I345" s="4">
        <v>20</v>
      </c>
      <c r="J345" s="4">
        <f>SUM(H345:I346)</f>
        <v>245</v>
      </c>
    </row>
    <row r="346" spans="1:10" ht="12.75">
      <c r="A346" s="22"/>
      <c r="B346" s="4" t="s">
        <v>242</v>
      </c>
      <c r="C346" s="4"/>
      <c r="D346" s="4"/>
      <c r="E346" s="4"/>
      <c r="F346" s="4"/>
      <c r="G346" s="4"/>
      <c r="H346" s="4"/>
      <c r="I346" s="4"/>
      <c r="J346" s="4"/>
    </row>
    <row r="347" spans="1:10" ht="12.75">
      <c r="A347" s="22"/>
      <c r="B347" s="4" t="s">
        <v>243</v>
      </c>
      <c r="C347" s="4"/>
      <c r="D347" s="4"/>
      <c r="E347" s="4"/>
      <c r="F347" s="4"/>
      <c r="G347" s="4"/>
      <c r="H347" s="4"/>
      <c r="I347" s="4"/>
      <c r="J347" s="4"/>
    </row>
    <row r="348" ht="15">
      <c r="A348" s="8" t="s">
        <v>244</v>
      </c>
    </row>
    <row r="349" spans="1:10" ht="15">
      <c r="A349" s="8"/>
      <c r="H349" s="9" t="s">
        <v>17</v>
      </c>
      <c r="I349" s="9" t="s">
        <v>18</v>
      </c>
      <c r="J349" s="9" t="s">
        <v>17</v>
      </c>
    </row>
    <row r="350" spans="8:10" ht="12.75">
      <c r="H350" s="10" t="s">
        <v>19</v>
      </c>
      <c r="I350" s="9" t="s">
        <v>20</v>
      </c>
      <c r="J350" s="9" t="s">
        <v>21</v>
      </c>
    </row>
    <row r="352" spans="1:2" ht="12.75">
      <c r="A352" s="44" t="s">
        <v>245</v>
      </c>
      <c r="B352" s="44"/>
    </row>
    <row r="353" spans="1:2" ht="12.75">
      <c r="A353" s="44"/>
      <c r="B353" s="44"/>
    </row>
    <row r="354" spans="8:10" ht="12.75">
      <c r="H354" s="13"/>
      <c r="I354" s="13"/>
      <c r="J354" s="13"/>
    </row>
    <row r="355" spans="1:10" ht="12.75">
      <c r="A355" s="45" t="s">
        <v>246</v>
      </c>
      <c r="B355" s="46"/>
      <c r="C355" s="46"/>
      <c r="D355" s="46"/>
      <c r="E355" s="46"/>
      <c r="F355" s="46"/>
      <c r="G355" s="47"/>
      <c r="H355" s="48">
        <v>13419</v>
      </c>
      <c r="I355" s="49"/>
      <c r="J355" s="48">
        <v>13419</v>
      </c>
    </row>
    <row r="356" spans="1:10" ht="12.75">
      <c r="A356" t="s">
        <v>247</v>
      </c>
      <c r="H356" s="13"/>
      <c r="I356" s="13"/>
      <c r="J356" s="13"/>
    </row>
    <row r="357" spans="8:10" ht="12.75">
      <c r="H357" s="13"/>
      <c r="I357" s="13"/>
      <c r="J357" s="13"/>
    </row>
    <row r="358" spans="8:10" ht="12.75">
      <c r="H358" s="13"/>
      <c r="I358" s="13"/>
      <c r="J358" s="13"/>
    </row>
    <row r="359" spans="1:10" ht="12.75">
      <c r="A359" s="45" t="s">
        <v>248</v>
      </c>
      <c r="B359" s="46"/>
      <c r="C359" s="46"/>
      <c r="D359" s="46"/>
      <c r="E359" s="46"/>
      <c r="F359" s="46"/>
      <c r="G359" s="47"/>
      <c r="H359" s="48">
        <f>SUM(H360:H361)</f>
        <v>47425</v>
      </c>
      <c r="I359" s="13"/>
      <c r="J359" s="48">
        <f>SUM(J360:J361)</f>
        <v>47425</v>
      </c>
    </row>
    <row r="360" spans="1:10" ht="12.75">
      <c r="A360" s="46" t="s">
        <v>249</v>
      </c>
      <c r="B360" s="46"/>
      <c r="C360" s="46"/>
      <c r="D360" s="46"/>
      <c r="E360" s="46"/>
      <c r="F360" s="46"/>
      <c r="G360" s="50"/>
      <c r="H360" s="50">
        <v>38425</v>
      </c>
      <c r="I360" s="13"/>
      <c r="J360" s="50">
        <v>38425</v>
      </c>
    </row>
    <row r="361" spans="1:10" ht="12.75">
      <c r="A361" t="s">
        <v>250</v>
      </c>
      <c r="G361" s="13"/>
      <c r="H361" s="13">
        <v>9000</v>
      </c>
      <c r="I361" s="13"/>
      <c r="J361" s="13">
        <v>9000</v>
      </c>
    </row>
    <row r="362" spans="7:10" ht="12.75">
      <c r="G362" s="13"/>
      <c r="H362" s="13"/>
      <c r="I362" s="13"/>
      <c r="J362" s="13"/>
    </row>
    <row r="363" spans="8:10" ht="12.75">
      <c r="H363" s="13"/>
      <c r="I363" s="13"/>
      <c r="J363" s="13"/>
    </row>
    <row r="364" spans="1:10" ht="12.75">
      <c r="A364" s="45" t="s">
        <v>251</v>
      </c>
      <c r="B364" s="46"/>
      <c r="C364" s="46"/>
      <c r="D364" s="46"/>
      <c r="E364" s="46"/>
      <c r="F364" s="46"/>
      <c r="G364" s="47"/>
      <c r="H364" s="48">
        <f>SUM(H365:H380)-H365</f>
        <v>26352</v>
      </c>
      <c r="I364" s="48">
        <f>SUM(I365:I380)-I365</f>
        <v>2640</v>
      </c>
      <c r="J364" s="48">
        <f>SUM(J365:J380)-J365</f>
        <v>28992</v>
      </c>
    </row>
    <row r="365" spans="1:10" ht="12.75">
      <c r="A365" s="36" t="s">
        <v>252</v>
      </c>
      <c r="B365" s="36"/>
      <c r="C365" s="36"/>
      <c r="D365" s="36"/>
      <c r="E365" s="36"/>
      <c r="F365" s="36"/>
      <c r="G365" s="50"/>
      <c r="H365" s="50">
        <f>SUM(H366:H369)</f>
        <v>12590</v>
      </c>
      <c r="I365" s="13">
        <f>SUM(I366:I369)</f>
        <v>0</v>
      </c>
      <c r="J365" s="50">
        <f>SUM(J366:J369)</f>
        <v>12590</v>
      </c>
    </row>
    <row r="366" spans="1:10" ht="12.75">
      <c r="A366" s="36" t="s">
        <v>253</v>
      </c>
      <c r="B366" s="36"/>
      <c r="C366" s="36"/>
      <c r="D366" s="36"/>
      <c r="E366" s="36"/>
      <c r="F366" s="36"/>
      <c r="G366" s="51"/>
      <c r="H366" s="51">
        <v>4162</v>
      </c>
      <c r="I366" s="13"/>
      <c r="J366" s="51">
        <v>4162</v>
      </c>
    </row>
    <row r="367" spans="1:10" ht="12.75">
      <c r="A367" s="36" t="s">
        <v>254</v>
      </c>
      <c r="B367" s="36"/>
      <c r="C367" s="36"/>
      <c r="D367" s="36"/>
      <c r="E367" s="36"/>
      <c r="F367" s="36"/>
      <c r="G367" s="51"/>
      <c r="H367" s="51">
        <v>3789</v>
      </c>
      <c r="I367" s="13"/>
      <c r="J367" s="51">
        <v>3789</v>
      </c>
    </row>
    <row r="368" spans="1:10" ht="12.75">
      <c r="A368" s="36" t="s">
        <v>255</v>
      </c>
      <c r="B368" s="36"/>
      <c r="C368" s="36"/>
      <c r="D368" s="36"/>
      <c r="E368" s="36"/>
      <c r="F368" s="36"/>
      <c r="G368" s="51"/>
      <c r="H368" s="51">
        <v>840</v>
      </c>
      <c r="I368" s="13"/>
      <c r="J368" s="51">
        <v>840</v>
      </c>
    </row>
    <row r="369" spans="1:10" ht="12.75">
      <c r="A369" s="36" t="s">
        <v>256</v>
      </c>
      <c r="B369" s="36"/>
      <c r="C369" s="36"/>
      <c r="D369" s="36"/>
      <c r="E369" s="36"/>
      <c r="F369" s="36"/>
      <c r="G369" s="51"/>
      <c r="H369" s="51">
        <v>3799</v>
      </c>
      <c r="I369" s="51"/>
      <c r="J369" s="51">
        <v>3799</v>
      </c>
    </row>
    <row r="370" spans="1:10" ht="12.75">
      <c r="A370" s="36" t="s">
        <v>257</v>
      </c>
      <c r="B370" s="36"/>
      <c r="C370" s="36"/>
      <c r="D370" s="36"/>
      <c r="E370" s="36"/>
      <c r="F370" s="36"/>
      <c r="G370" s="50"/>
      <c r="H370" s="50">
        <v>3000</v>
      </c>
      <c r="I370" s="13"/>
      <c r="J370" s="50">
        <v>3000</v>
      </c>
    </row>
    <row r="371" spans="1:10" ht="12.75">
      <c r="A371" s="36" t="s">
        <v>258</v>
      </c>
      <c r="B371" s="36"/>
      <c r="C371" s="36"/>
      <c r="D371" s="36"/>
      <c r="E371" s="36"/>
      <c r="F371" s="36"/>
      <c r="G371" s="50"/>
      <c r="H371" s="50"/>
      <c r="I371" s="13"/>
      <c r="J371" s="50"/>
    </row>
    <row r="372" spans="1:10" ht="12.75">
      <c r="A372" s="36" t="s">
        <v>259</v>
      </c>
      <c r="B372" s="36"/>
      <c r="C372" s="36"/>
      <c r="D372" s="36"/>
      <c r="E372" s="36"/>
      <c r="F372" s="36"/>
      <c r="G372" s="50"/>
      <c r="H372" s="50">
        <v>2000</v>
      </c>
      <c r="I372" s="13">
        <v>-141</v>
      </c>
      <c r="J372" s="50">
        <f>SUM(H372:I372)</f>
        <v>1859</v>
      </c>
    </row>
    <row r="373" spans="1:10" ht="12.75">
      <c r="A373" s="36" t="s">
        <v>260</v>
      </c>
      <c r="B373" s="36"/>
      <c r="C373" s="36"/>
      <c r="D373" s="36"/>
      <c r="E373" s="36"/>
      <c r="F373" s="36"/>
      <c r="G373" s="50"/>
      <c r="H373" s="50">
        <v>80</v>
      </c>
      <c r="I373" s="13">
        <v>141</v>
      </c>
      <c r="J373" s="50">
        <f>SUM(H373:I373)</f>
        <v>221</v>
      </c>
    </row>
    <row r="374" spans="1:10" ht="12.75">
      <c r="A374" s="36" t="s">
        <v>261</v>
      </c>
      <c r="B374" s="36"/>
      <c r="C374" s="36"/>
      <c r="D374" s="36"/>
      <c r="E374" s="36"/>
      <c r="F374" s="36"/>
      <c r="G374" s="50"/>
      <c r="H374" s="50">
        <v>950</v>
      </c>
      <c r="I374" s="13"/>
      <c r="J374" s="50">
        <v>950</v>
      </c>
    </row>
    <row r="375" spans="1:10" ht="12.75">
      <c r="A375" s="4" t="s">
        <v>144</v>
      </c>
      <c r="B375" s="36"/>
      <c r="C375" s="36"/>
      <c r="D375" s="36"/>
      <c r="E375" s="36"/>
      <c r="F375" s="36"/>
      <c r="G375" s="50"/>
      <c r="H375" s="50">
        <v>0</v>
      </c>
      <c r="I375" s="13">
        <v>1750</v>
      </c>
      <c r="J375" s="50">
        <f>SUM(H375:I375)</f>
        <v>1750</v>
      </c>
    </row>
    <row r="376" spans="1:10" ht="12.75">
      <c r="A376" s="4" t="s">
        <v>262</v>
      </c>
      <c r="B376" s="36"/>
      <c r="C376" s="36"/>
      <c r="D376" s="36"/>
      <c r="E376" s="36"/>
      <c r="F376" s="36"/>
      <c r="G376" s="50"/>
      <c r="H376" s="50">
        <v>0</v>
      </c>
      <c r="I376" s="13">
        <v>890</v>
      </c>
      <c r="J376" s="50">
        <f>SUM(H376:I376)</f>
        <v>890</v>
      </c>
    </row>
    <row r="377" spans="1:10" ht="12.75">
      <c r="A377" s="36" t="s">
        <v>263</v>
      </c>
      <c r="B377" s="36"/>
      <c r="C377" s="36"/>
      <c r="D377" s="36"/>
      <c r="E377" s="36"/>
      <c r="F377" s="36"/>
      <c r="G377" s="50"/>
      <c r="H377" s="50">
        <v>2710</v>
      </c>
      <c r="I377" s="13"/>
      <c r="J377" s="50">
        <f>SUM(H377:I377)</f>
        <v>2710</v>
      </c>
    </row>
    <row r="378" spans="1:10" ht="12.75">
      <c r="A378" s="2" t="s">
        <v>264</v>
      </c>
      <c r="B378" s="36"/>
      <c r="C378" s="36"/>
      <c r="D378" s="36"/>
      <c r="E378" s="36"/>
      <c r="F378" s="36"/>
      <c r="G378" s="50"/>
      <c r="H378" s="50">
        <v>4752</v>
      </c>
      <c r="I378" s="13"/>
      <c r="J378" s="50">
        <f>4350+402</f>
        <v>4752</v>
      </c>
    </row>
    <row r="379" spans="1:10" ht="12.75">
      <c r="A379" s="2" t="s">
        <v>265</v>
      </c>
      <c r="B379" s="36"/>
      <c r="C379" s="36"/>
      <c r="D379" s="36"/>
      <c r="E379" s="36"/>
      <c r="F379" s="36"/>
      <c r="G379" s="50"/>
      <c r="H379" s="50">
        <v>35</v>
      </c>
      <c r="I379" s="13"/>
      <c r="J379" s="50">
        <v>35</v>
      </c>
    </row>
    <row r="380" spans="1:10" ht="12.75">
      <c r="A380" s="2" t="s">
        <v>266</v>
      </c>
      <c r="B380" s="36"/>
      <c r="C380" s="36"/>
      <c r="D380" s="36"/>
      <c r="E380" s="36"/>
      <c r="F380" s="36"/>
      <c r="G380" s="50"/>
      <c r="H380" s="50">
        <v>235</v>
      </c>
      <c r="I380" s="13"/>
      <c r="J380" s="50">
        <f>SUM(H380:I380)</f>
        <v>235</v>
      </c>
    </row>
    <row r="381" spans="1:10" ht="12.75">
      <c r="A381" s="2"/>
      <c r="B381" s="36"/>
      <c r="C381" s="36"/>
      <c r="D381" s="36"/>
      <c r="E381" s="36"/>
      <c r="F381" s="36"/>
      <c r="G381" s="50"/>
      <c r="H381" s="50"/>
      <c r="I381" s="13"/>
      <c r="J381" s="50"/>
    </row>
    <row r="382" spans="1:10" ht="12.75">
      <c r="A382" s="45" t="s">
        <v>267</v>
      </c>
      <c r="B382" s="46"/>
      <c r="C382" s="46"/>
      <c r="D382" s="46"/>
      <c r="E382" s="46"/>
      <c r="F382" s="46"/>
      <c r="G382" s="47"/>
      <c r="H382" s="48">
        <f>H355+H359-H364</f>
        <v>34492</v>
      </c>
      <c r="I382" s="49">
        <v>-2640</v>
      </c>
      <c r="J382" s="48">
        <f>J355+J359-J364</f>
        <v>31852</v>
      </c>
    </row>
    <row r="383" spans="1:10" ht="12.75">
      <c r="A383" s="45"/>
      <c r="B383" s="46"/>
      <c r="C383" s="46"/>
      <c r="D383" s="46"/>
      <c r="E383" s="46"/>
      <c r="F383" s="46"/>
      <c r="G383" s="47"/>
      <c r="H383" s="48"/>
      <c r="I383" s="49"/>
      <c r="J383" s="48"/>
    </row>
    <row r="384" spans="1:10" ht="12.75">
      <c r="A384" s="4"/>
      <c r="B384" s="4"/>
      <c r="C384" s="4"/>
      <c r="D384" s="4"/>
      <c r="E384" s="4"/>
      <c r="F384" s="4"/>
      <c r="G384" s="4"/>
      <c r="H384" s="21"/>
      <c r="I384" s="21"/>
      <c r="J384" s="21"/>
    </row>
    <row r="385" spans="1:10" ht="12.75">
      <c r="A385" s="4"/>
      <c r="B385" s="4"/>
      <c r="C385" s="4"/>
      <c r="D385" s="4"/>
      <c r="E385" s="4"/>
      <c r="F385" s="4"/>
      <c r="G385" s="4"/>
      <c r="H385" s="21"/>
      <c r="I385" s="21"/>
      <c r="J385" s="21"/>
    </row>
    <row r="386" spans="1:10" ht="12.75">
      <c r="A386" s="4"/>
      <c r="B386" s="4"/>
      <c r="C386" s="4"/>
      <c r="D386" s="4"/>
      <c r="E386" s="4"/>
      <c r="F386" s="4"/>
      <c r="G386" s="4"/>
      <c r="H386" s="21"/>
      <c r="I386" s="21"/>
      <c r="J386" s="21"/>
    </row>
    <row r="387" spans="1:10" ht="12.75">
      <c r="A387" s="4"/>
      <c r="B387" s="4"/>
      <c r="C387" s="4"/>
      <c r="D387" s="4"/>
      <c r="E387" s="4"/>
      <c r="F387" s="4"/>
      <c r="G387" s="4"/>
      <c r="H387" s="21"/>
      <c r="I387" s="21"/>
      <c r="J387" s="21"/>
    </row>
    <row r="388" spans="1:10" ht="12.75">
      <c r="A388" s="4"/>
      <c r="B388" s="4"/>
      <c r="C388" s="4"/>
      <c r="D388" s="4"/>
      <c r="E388" s="4"/>
      <c r="F388" s="4"/>
      <c r="G388" s="4"/>
      <c r="H388" s="21"/>
      <c r="I388" s="21"/>
      <c r="J388" s="21"/>
    </row>
    <row r="389" spans="1:10" ht="12.75">
      <c r="A389" s="4"/>
      <c r="B389" s="4"/>
      <c r="C389" s="4"/>
      <c r="D389" s="4"/>
      <c r="E389" s="4"/>
      <c r="F389" s="4"/>
      <c r="G389" s="4"/>
      <c r="H389" s="21"/>
      <c r="I389" s="21"/>
      <c r="J389" s="21"/>
    </row>
    <row r="390" spans="1:10" ht="12.75">
      <c r="A390" s="4"/>
      <c r="B390" s="4"/>
      <c r="C390" s="4"/>
      <c r="D390" s="4"/>
      <c r="E390" s="4"/>
      <c r="F390" s="4"/>
      <c r="G390" s="4"/>
      <c r="H390" s="21"/>
      <c r="I390" s="21"/>
      <c r="J390" s="21"/>
    </row>
    <row r="391" spans="1:10" ht="12.75">
      <c r="A391" s="4"/>
      <c r="B391" s="4"/>
      <c r="C391" s="4"/>
      <c r="D391" s="4"/>
      <c r="E391" s="4"/>
      <c r="F391" s="4"/>
      <c r="G391" s="4"/>
      <c r="H391" s="21"/>
      <c r="I391" s="21"/>
      <c r="J391" s="21"/>
    </row>
    <row r="392" spans="1:10" ht="12.75">
      <c r="A392" s="4"/>
      <c r="B392" s="4"/>
      <c r="C392" s="4"/>
      <c r="D392" s="4"/>
      <c r="E392" s="4"/>
      <c r="F392" s="4"/>
      <c r="G392" s="4"/>
      <c r="H392" s="21"/>
      <c r="I392" s="21"/>
      <c r="J392" s="21"/>
    </row>
    <row r="393" spans="1:10" ht="12.75">
      <c r="A393" s="4"/>
      <c r="B393" s="4"/>
      <c r="C393" s="4"/>
      <c r="D393" s="4"/>
      <c r="E393" s="4"/>
      <c r="F393" s="4"/>
      <c r="G393" s="4"/>
      <c r="H393" s="21"/>
      <c r="I393" s="21"/>
      <c r="J393" s="21"/>
    </row>
    <row r="394" spans="1:10" ht="12.75">
      <c r="A394" s="4"/>
      <c r="B394" s="4"/>
      <c r="C394" s="4"/>
      <c r="D394" s="4"/>
      <c r="E394" s="4"/>
      <c r="F394" s="4"/>
      <c r="G394" s="4"/>
      <c r="H394" s="21"/>
      <c r="I394" s="21"/>
      <c r="J394" s="21"/>
    </row>
    <row r="395" spans="1:10" ht="12.75">
      <c r="A395" s="4"/>
      <c r="B395" s="4"/>
      <c r="C395" s="4"/>
      <c r="D395" s="4"/>
      <c r="E395" s="4"/>
      <c r="F395" s="4"/>
      <c r="G395" s="4"/>
      <c r="H395" s="21"/>
      <c r="I395" s="21"/>
      <c r="J395" s="21"/>
    </row>
    <row r="396" spans="1:10" ht="12.75">
      <c r="A396" s="4"/>
      <c r="B396" s="4"/>
      <c r="C396" s="4"/>
      <c r="D396" s="4"/>
      <c r="E396" s="4"/>
      <c r="F396" s="4"/>
      <c r="G396" s="4"/>
      <c r="H396" s="21"/>
      <c r="I396" s="21"/>
      <c r="J396" s="21"/>
    </row>
    <row r="397" spans="1:10" ht="12.75">
      <c r="A397" s="4"/>
      <c r="B397" s="4"/>
      <c r="C397" s="4"/>
      <c r="D397" s="4"/>
      <c r="E397" s="4"/>
      <c r="F397" s="4"/>
      <c r="G397" s="4"/>
      <c r="H397" s="21"/>
      <c r="I397" s="21"/>
      <c r="J397" s="21"/>
    </row>
    <row r="398" spans="1:10" ht="12.75">
      <c r="A398" s="4"/>
      <c r="B398" s="4"/>
      <c r="C398" s="4"/>
      <c r="D398" s="4"/>
      <c r="E398" s="4"/>
      <c r="F398" s="4"/>
      <c r="G398" s="4"/>
      <c r="H398" s="21"/>
      <c r="I398" s="21"/>
      <c r="J398" s="21"/>
    </row>
    <row r="399" spans="1:10" ht="12.75">
      <c r="A399" s="4"/>
      <c r="B399" s="4"/>
      <c r="C399" s="4"/>
      <c r="D399" s="4"/>
      <c r="E399" s="4"/>
      <c r="F399" s="4"/>
      <c r="G399" s="4"/>
      <c r="H399" s="21"/>
      <c r="I399" s="21"/>
      <c r="J399" s="21"/>
    </row>
    <row r="400" spans="1:10" ht="12.75">
      <c r="A400" s="4"/>
      <c r="B400" s="4"/>
      <c r="C400" s="4"/>
      <c r="D400" s="4"/>
      <c r="E400" s="4"/>
      <c r="F400" s="4"/>
      <c r="G400" s="4"/>
      <c r="H400" s="21"/>
      <c r="I400" s="21"/>
      <c r="J400" s="21"/>
    </row>
    <row r="401" spans="1:10" ht="12.75">
      <c r="A401" s="4"/>
      <c r="B401" s="4"/>
      <c r="C401" s="4"/>
      <c r="D401" s="4"/>
      <c r="E401" s="4"/>
      <c r="F401" s="4"/>
      <c r="G401" s="4"/>
      <c r="H401" s="21"/>
      <c r="I401" s="21"/>
      <c r="J401" s="21"/>
    </row>
    <row r="402" spans="1:10" ht="12.75">
      <c r="A402" s="4"/>
      <c r="B402" s="4"/>
      <c r="C402" s="4"/>
      <c r="D402" s="4"/>
      <c r="E402" s="4"/>
      <c r="F402" s="4"/>
      <c r="G402" s="4"/>
      <c r="H402" s="21"/>
      <c r="I402" s="21"/>
      <c r="J402" s="21"/>
    </row>
    <row r="403" spans="1:10" ht="12.75">
      <c r="A403" s="4"/>
      <c r="B403" s="4"/>
      <c r="C403" s="4"/>
      <c r="D403" s="4"/>
      <c r="E403" s="4"/>
      <c r="F403" s="4"/>
      <c r="G403" s="4"/>
      <c r="H403" s="21"/>
      <c r="I403" s="21"/>
      <c r="J403" s="21"/>
    </row>
    <row r="404" spans="1:10" ht="12.75">
      <c r="A404" s="4"/>
      <c r="B404" s="4"/>
      <c r="C404" s="4"/>
      <c r="D404" s="4"/>
      <c r="E404" s="4"/>
      <c r="F404" s="4"/>
      <c r="G404" s="4"/>
      <c r="H404" s="21"/>
      <c r="I404" s="21"/>
      <c r="J404" s="21"/>
    </row>
    <row r="405" spans="1:10" ht="12.7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2.7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ht="15">
      <c r="A407" s="8" t="s">
        <v>268</v>
      </c>
    </row>
    <row r="408" spans="1:10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</row>
    <row r="409" spans="1:10" ht="12.75">
      <c r="A409" s="36"/>
      <c r="B409" s="36"/>
      <c r="C409" s="36"/>
      <c r="D409" s="36"/>
      <c r="E409" s="36"/>
      <c r="F409" s="36"/>
      <c r="G409" s="36"/>
      <c r="H409" s="9" t="s">
        <v>269</v>
      </c>
      <c r="I409" s="9" t="s">
        <v>18</v>
      </c>
      <c r="J409" s="9" t="s">
        <v>17</v>
      </c>
    </row>
    <row r="410" spans="1:10" ht="15">
      <c r="A410" s="11" t="s">
        <v>270</v>
      </c>
      <c r="B410" s="36"/>
      <c r="C410" s="36"/>
      <c r="D410" s="36"/>
      <c r="E410" s="36"/>
      <c r="F410" s="36"/>
      <c r="G410" s="36"/>
      <c r="H410" s="10" t="s">
        <v>19</v>
      </c>
      <c r="I410" s="9" t="s">
        <v>20</v>
      </c>
      <c r="J410" s="9" t="s">
        <v>21</v>
      </c>
    </row>
    <row r="411" spans="2:10" ht="12.75">
      <c r="B411" s="36"/>
      <c r="C411" s="36"/>
      <c r="D411" s="36"/>
      <c r="E411" s="36"/>
      <c r="F411" s="36"/>
      <c r="G411" s="36"/>
      <c r="H411" s="36"/>
      <c r="I411" s="36"/>
      <c r="J411" s="36"/>
    </row>
    <row r="412" spans="1:10" ht="15">
      <c r="A412" s="11" t="s">
        <v>271</v>
      </c>
      <c r="B412" s="35"/>
      <c r="C412" s="35"/>
      <c r="D412" s="35"/>
      <c r="E412" s="35"/>
      <c r="F412" s="35"/>
      <c r="G412" s="35"/>
      <c r="H412" s="12">
        <v>727478</v>
      </c>
      <c r="I412" s="12">
        <f>SUM(I414:I418)</f>
        <v>22385</v>
      </c>
      <c r="J412" s="12">
        <f>SUM(H412:I412)</f>
        <v>749863</v>
      </c>
    </row>
    <row r="413" spans="2:10" ht="12.75">
      <c r="B413" s="36"/>
      <c r="C413" s="36"/>
      <c r="D413" s="36"/>
      <c r="E413" s="36"/>
      <c r="F413" s="36"/>
      <c r="G413" s="36"/>
      <c r="H413" s="50"/>
      <c r="I413" s="50"/>
      <c r="J413" s="50"/>
    </row>
    <row r="414" spans="1:10" ht="12.75">
      <c r="A414" t="s">
        <v>272</v>
      </c>
      <c r="B414" s="36"/>
      <c r="C414" s="36"/>
      <c r="D414" s="36"/>
      <c r="E414" s="36"/>
      <c r="F414" s="36"/>
      <c r="G414" s="36"/>
      <c r="H414" s="50"/>
      <c r="I414" s="50">
        <f>I31</f>
        <v>11846</v>
      </c>
      <c r="J414" s="50"/>
    </row>
    <row r="415" spans="1:10" ht="12.75">
      <c r="A415" t="s">
        <v>273</v>
      </c>
      <c r="B415" s="36"/>
      <c r="C415" s="36"/>
      <c r="D415" s="36"/>
      <c r="E415" s="36"/>
      <c r="F415" s="36"/>
      <c r="G415" s="36"/>
      <c r="H415" s="50"/>
      <c r="I415" s="50">
        <f>I47</f>
        <v>3394</v>
      </c>
      <c r="J415" s="50"/>
    </row>
    <row r="416" spans="1:10" ht="12.75">
      <c r="A416" t="s">
        <v>274</v>
      </c>
      <c r="B416" s="36"/>
      <c r="C416" s="36"/>
      <c r="D416" s="36"/>
      <c r="E416" s="36"/>
      <c r="F416" s="36"/>
      <c r="G416" s="36"/>
      <c r="H416" s="50"/>
      <c r="I416" s="50">
        <f>I69</f>
        <v>4505</v>
      </c>
      <c r="J416" s="50"/>
    </row>
    <row r="417" spans="1:10" ht="12.75">
      <c r="A417" t="s">
        <v>275</v>
      </c>
      <c r="B417" s="36"/>
      <c r="C417" s="36"/>
      <c r="D417" s="36"/>
      <c r="E417" s="36"/>
      <c r="F417" s="36"/>
      <c r="G417" s="36"/>
      <c r="H417" s="50"/>
      <c r="I417" s="50">
        <f>I95</f>
        <v>2640</v>
      </c>
      <c r="J417" s="50"/>
    </row>
    <row r="418" spans="1:10" ht="12.75">
      <c r="A418" t="s">
        <v>276</v>
      </c>
      <c r="B418" s="36"/>
      <c r="C418" s="36"/>
      <c r="D418" s="36"/>
      <c r="E418" s="36"/>
      <c r="F418" s="36"/>
      <c r="G418" s="36"/>
      <c r="H418" s="50"/>
      <c r="I418" s="50">
        <v>0</v>
      </c>
      <c r="J418" s="50"/>
    </row>
    <row r="419" spans="1:10" ht="12.75">
      <c r="A419" s="36"/>
      <c r="B419" s="36"/>
      <c r="C419" s="36"/>
      <c r="D419" s="36"/>
      <c r="E419" s="36"/>
      <c r="F419" s="36"/>
      <c r="G419" s="36"/>
      <c r="H419" s="50"/>
      <c r="I419" s="50"/>
      <c r="J419" s="50"/>
    </row>
    <row r="420" spans="1:10" ht="12.75">
      <c r="A420" s="36"/>
      <c r="B420" s="36"/>
      <c r="C420" s="36"/>
      <c r="D420" s="36"/>
      <c r="E420" s="36"/>
      <c r="F420" s="36"/>
      <c r="G420" s="36"/>
      <c r="H420" s="50"/>
      <c r="I420" s="50"/>
      <c r="J420" s="50"/>
    </row>
    <row r="421" spans="1:10" ht="15">
      <c r="A421" s="11" t="s">
        <v>277</v>
      </c>
      <c r="B421" s="35"/>
      <c r="C421" s="35"/>
      <c r="D421" s="35"/>
      <c r="E421" s="35"/>
      <c r="F421" s="35"/>
      <c r="G421" s="35"/>
      <c r="H421" s="12">
        <v>727478</v>
      </c>
      <c r="I421" s="12">
        <f>SUM(I423:I438)</f>
        <v>22385</v>
      </c>
      <c r="J421" s="12">
        <f>SUM(H421:I421)</f>
        <v>749863</v>
      </c>
    </row>
    <row r="422" spans="3:10" ht="12.75">
      <c r="C422" s="36"/>
      <c r="D422" s="36"/>
      <c r="E422" s="36"/>
      <c r="F422" s="36"/>
      <c r="G422" s="36"/>
      <c r="H422" s="50"/>
      <c r="I422" s="50"/>
      <c r="J422" s="50"/>
    </row>
    <row r="423" spans="1:10" ht="12.75">
      <c r="A423" s="52" t="s">
        <v>76</v>
      </c>
      <c r="B423" t="s">
        <v>278</v>
      </c>
      <c r="C423" s="36"/>
      <c r="D423" s="36"/>
      <c r="E423" s="36"/>
      <c r="F423" s="36"/>
      <c r="G423" s="36"/>
      <c r="H423" s="50"/>
      <c r="I423" s="50">
        <f>I111</f>
        <v>130</v>
      </c>
      <c r="J423" s="50"/>
    </row>
    <row r="424" spans="1:10" ht="12.75">
      <c r="A424" s="52" t="s">
        <v>81</v>
      </c>
      <c r="B424" t="s">
        <v>279</v>
      </c>
      <c r="C424" s="36"/>
      <c r="D424" s="36"/>
      <c r="E424" s="36"/>
      <c r="F424" s="36"/>
      <c r="G424" s="36"/>
      <c r="H424" s="50"/>
      <c r="I424" s="50">
        <f>I117</f>
        <v>120</v>
      </c>
      <c r="J424" s="50"/>
    </row>
    <row r="425" spans="1:10" ht="12.75">
      <c r="A425" s="53" t="s">
        <v>280</v>
      </c>
      <c r="B425" t="s">
        <v>281</v>
      </c>
      <c r="C425" s="36"/>
      <c r="D425" s="36"/>
      <c r="E425" s="36"/>
      <c r="F425" s="36"/>
      <c r="G425" s="36"/>
      <c r="H425" s="50"/>
      <c r="I425" s="50">
        <f>I132</f>
        <v>7192</v>
      </c>
      <c r="J425" s="50"/>
    </row>
    <row r="426" spans="1:10" ht="12.75">
      <c r="A426" s="52" t="s">
        <v>129</v>
      </c>
      <c r="B426" t="s">
        <v>282</v>
      </c>
      <c r="C426" s="36"/>
      <c r="D426" s="36"/>
      <c r="E426" s="36"/>
      <c r="F426" s="36"/>
      <c r="G426" s="36"/>
      <c r="H426" s="50"/>
      <c r="I426" s="50">
        <f>I188</f>
        <v>4321</v>
      </c>
      <c r="J426" s="50"/>
    </row>
    <row r="427" spans="1:10" ht="12.75">
      <c r="A427" s="52" t="s">
        <v>146</v>
      </c>
      <c r="B427" t="s">
        <v>283</v>
      </c>
      <c r="C427" s="36"/>
      <c r="D427" s="36"/>
      <c r="E427" s="36"/>
      <c r="F427" s="36"/>
      <c r="G427" s="36"/>
      <c r="H427" s="50"/>
      <c r="I427" s="50">
        <f>I222</f>
        <v>271</v>
      </c>
      <c r="J427" s="50"/>
    </row>
    <row r="428" spans="1:10" ht="12.75">
      <c r="A428" s="52" t="s">
        <v>156</v>
      </c>
      <c r="B428" t="s">
        <v>284</v>
      </c>
      <c r="C428" s="36"/>
      <c r="D428" s="36"/>
      <c r="E428" s="36"/>
      <c r="F428" s="36"/>
      <c r="G428" s="36"/>
      <c r="H428" s="50"/>
      <c r="I428" s="50">
        <f>I233</f>
        <v>278</v>
      </c>
      <c r="J428" s="50"/>
    </row>
    <row r="429" spans="1:10" ht="12.75">
      <c r="A429" s="52" t="s">
        <v>161</v>
      </c>
      <c r="B429" t="s">
        <v>285</v>
      </c>
      <c r="C429" s="36"/>
      <c r="D429" s="36"/>
      <c r="E429" s="36"/>
      <c r="F429" s="36"/>
      <c r="G429" s="36"/>
      <c r="H429" s="50"/>
      <c r="I429" s="50">
        <f>I239</f>
        <v>1000</v>
      </c>
      <c r="J429" s="50"/>
    </row>
    <row r="430" spans="1:10" ht="12.75">
      <c r="A430" s="52" t="s">
        <v>168</v>
      </c>
      <c r="B430" t="s">
        <v>286</v>
      </c>
      <c r="C430" s="36"/>
      <c r="D430" s="36"/>
      <c r="E430" s="36"/>
      <c r="F430" s="36"/>
      <c r="G430" s="36"/>
      <c r="H430" s="50"/>
      <c r="I430" s="50">
        <f>I249</f>
        <v>3031</v>
      </c>
      <c r="J430" s="50"/>
    </row>
    <row r="431" spans="1:10" ht="12.75">
      <c r="A431" s="52" t="s">
        <v>176</v>
      </c>
      <c r="B431" t="s">
        <v>287</v>
      </c>
      <c r="C431" s="36"/>
      <c r="D431" s="36"/>
      <c r="E431" s="36"/>
      <c r="F431" s="36"/>
      <c r="G431" s="36"/>
      <c r="H431" s="50"/>
      <c r="I431" s="50">
        <f>I259</f>
        <v>1050</v>
      </c>
      <c r="J431" s="50"/>
    </row>
    <row r="432" spans="1:10" ht="12.75">
      <c r="A432" s="52" t="s">
        <v>187</v>
      </c>
      <c r="B432" t="s">
        <v>288</v>
      </c>
      <c r="C432" s="36"/>
      <c r="D432" s="36"/>
      <c r="E432" s="36"/>
      <c r="F432" s="36"/>
      <c r="G432" s="36"/>
      <c r="H432" s="50"/>
      <c r="I432" s="50">
        <f>I273</f>
        <v>750</v>
      </c>
      <c r="J432" s="50"/>
    </row>
    <row r="433" spans="1:10" ht="12.75">
      <c r="A433" t="s">
        <v>194</v>
      </c>
      <c r="B433" t="s">
        <v>289</v>
      </c>
      <c r="C433" s="36"/>
      <c r="D433" s="36"/>
      <c r="E433" s="36"/>
      <c r="F433" s="36"/>
      <c r="G433" s="36"/>
      <c r="H433" s="50"/>
      <c r="I433" s="50">
        <f>I282</f>
        <v>3425</v>
      </c>
      <c r="J433" s="50"/>
    </row>
    <row r="434" spans="1:10" ht="12.75">
      <c r="A434" t="s">
        <v>215</v>
      </c>
      <c r="B434" t="s">
        <v>290</v>
      </c>
      <c r="C434" s="36"/>
      <c r="D434" s="36"/>
      <c r="E434" s="36"/>
      <c r="F434" s="36"/>
      <c r="G434" s="36"/>
      <c r="H434" s="50"/>
      <c r="I434" s="50">
        <f>I310</f>
        <v>200</v>
      </c>
      <c r="J434" s="50"/>
    </row>
    <row r="435" spans="1:10" ht="12.75">
      <c r="A435" t="s">
        <v>291</v>
      </c>
      <c r="B435" t="s">
        <v>292</v>
      </c>
      <c r="C435" s="36"/>
      <c r="D435" s="36"/>
      <c r="E435" s="36"/>
      <c r="F435" s="36"/>
      <c r="G435" s="36"/>
      <c r="H435" s="50"/>
      <c r="I435" s="50">
        <f>I318</f>
        <v>377</v>
      </c>
      <c r="J435" s="50"/>
    </row>
    <row r="436" spans="1:10" ht="12.75">
      <c r="A436" t="s">
        <v>228</v>
      </c>
      <c r="B436" t="s">
        <v>293</v>
      </c>
      <c r="C436" s="36"/>
      <c r="D436" s="36"/>
      <c r="E436" s="36"/>
      <c r="F436" s="36"/>
      <c r="G436" s="36"/>
      <c r="H436" s="50"/>
      <c r="I436" s="50">
        <f>I328</f>
        <v>200</v>
      </c>
      <c r="J436" s="50"/>
    </row>
    <row r="437" spans="1:10" ht="12.75">
      <c r="A437" t="s">
        <v>239</v>
      </c>
      <c r="B437" t="s">
        <v>294</v>
      </c>
      <c r="C437" s="36"/>
      <c r="D437" s="36"/>
      <c r="E437" s="36"/>
      <c r="F437" s="36"/>
      <c r="G437" s="36"/>
      <c r="H437" s="50"/>
      <c r="I437" s="50">
        <f>I344</f>
        <v>20</v>
      </c>
      <c r="J437" s="50"/>
    </row>
    <row r="438" spans="1:10" ht="12.75">
      <c r="A438" t="s">
        <v>235</v>
      </c>
      <c r="B438" t="s">
        <v>295</v>
      </c>
      <c r="C438" s="36"/>
      <c r="D438" s="36"/>
      <c r="E438" s="36"/>
      <c r="F438" s="36"/>
      <c r="G438" s="36"/>
      <c r="H438" s="50"/>
      <c r="I438" s="50">
        <f>I338</f>
        <v>20</v>
      </c>
      <c r="J438" s="50"/>
    </row>
    <row r="439" spans="3:10" ht="12.75">
      <c r="C439" s="36"/>
      <c r="D439" s="36"/>
      <c r="E439" s="36"/>
      <c r="F439" s="36"/>
      <c r="G439" s="36"/>
      <c r="H439" s="50"/>
      <c r="I439" s="50"/>
      <c r="J439" s="50"/>
    </row>
    <row r="440" spans="3:10" ht="12.75">
      <c r="C440" s="36"/>
      <c r="D440" s="36"/>
      <c r="E440" s="36"/>
      <c r="F440" s="36"/>
      <c r="G440" s="36"/>
      <c r="H440" s="50"/>
      <c r="I440" s="50"/>
      <c r="J440" s="50"/>
    </row>
    <row r="441" spans="1:10" ht="15">
      <c r="A441" s="11" t="s">
        <v>296</v>
      </c>
      <c r="B441" s="11"/>
      <c r="C441" s="11"/>
      <c r="D441" s="11"/>
      <c r="E441" s="11"/>
      <c r="F441" s="11"/>
      <c r="G441" s="11"/>
      <c r="H441" s="12">
        <v>0</v>
      </c>
      <c r="I441" s="12">
        <f>I412-I421</f>
        <v>0</v>
      </c>
      <c r="J441" s="12">
        <f>SUM(H441:I441)</f>
        <v>0</v>
      </c>
    </row>
    <row r="442" spans="1:10" ht="15">
      <c r="A442" s="11"/>
      <c r="B442" s="11"/>
      <c r="C442" s="11"/>
      <c r="D442" s="11"/>
      <c r="E442" s="11"/>
      <c r="F442" s="11"/>
      <c r="G442" s="11"/>
      <c r="H442" s="12"/>
      <c r="I442" s="12"/>
      <c r="J442" s="12"/>
    </row>
    <row r="443" spans="1:10" ht="12.75">
      <c r="A443" s="36"/>
      <c r="B443" s="36"/>
      <c r="C443" s="36"/>
      <c r="D443" s="36"/>
      <c r="E443" s="36"/>
      <c r="F443" s="36"/>
      <c r="G443" s="36"/>
      <c r="H443" s="50"/>
      <c r="I443" s="50"/>
      <c r="J443" s="50"/>
    </row>
    <row r="444" spans="1:10" ht="12.75">
      <c r="A444" s="36"/>
      <c r="B444" s="36"/>
      <c r="C444" s="36"/>
      <c r="D444" s="36"/>
      <c r="E444" s="36"/>
      <c r="F444" s="36"/>
      <c r="G444" s="36"/>
      <c r="H444" s="50"/>
      <c r="I444" s="50"/>
      <c r="J444" s="50"/>
    </row>
    <row r="445" spans="1:10" ht="15">
      <c r="A445" s="11" t="s">
        <v>297</v>
      </c>
      <c r="B445" s="36"/>
      <c r="C445" s="36"/>
      <c r="D445" s="36"/>
      <c r="E445" s="36"/>
      <c r="F445" s="36"/>
      <c r="G445" s="36"/>
      <c r="H445" s="50"/>
      <c r="I445" s="50"/>
      <c r="J445" s="54" t="s">
        <v>298</v>
      </c>
    </row>
    <row r="446" spans="1:10" ht="12.75">
      <c r="A446" s="36"/>
      <c r="B446" s="36"/>
      <c r="C446" s="36"/>
      <c r="D446" s="36"/>
      <c r="E446" s="36"/>
      <c r="F446" s="36"/>
      <c r="G446" s="36"/>
      <c r="H446" s="50"/>
      <c r="I446" s="50"/>
      <c r="J446" s="50"/>
    </row>
    <row r="447" spans="1:10" ht="12.75">
      <c r="A447" s="2" t="s">
        <v>3</v>
      </c>
      <c r="B447" s="2"/>
      <c r="C447" s="2"/>
      <c r="D447" s="2"/>
      <c r="E447" s="2"/>
      <c r="H447" s="3">
        <v>491920</v>
      </c>
      <c r="I447" s="13">
        <f>11846+1170+555</f>
        <v>13571</v>
      </c>
      <c r="J447" s="21">
        <f>SUM(H447:I447)</f>
        <v>505491</v>
      </c>
    </row>
    <row r="448" spans="1:10" ht="12.75">
      <c r="A448" s="2" t="s">
        <v>5</v>
      </c>
      <c r="B448" s="2"/>
      <c r="C448" s="2"/>
      <c r="D448" s="2"/>
      <c r="E448" s="2"/>
      <c r="H448" s="3">
        <v>83857</v>
      </c>
      <c r="I448" s="13">
        <f>2224+3950</f>
        <v>6174</v>
      </c>
      <c r="J448" s="21">
        <f>SUM(H448:I448)</f>
        <v>90031</v>
      </c>
    </row>
    <row r="449" spans="1:10" ht="12.75">
      <c r="A449" s="2" t="s">
        <v>6</v>
      </c>
      <c r="B449" s="2"/>
      <c r="C449" s="2"/>
      <c r="D449" s="2"/>
      <c r="E449" s="2"/>
      <c r="H449" s="3">
        <v>151701</v>
      </c>
      <c r="I449" s="13">
        <v>2640</v>
      </c>
      <c r="J449" s="21">
        <f>SUM(H449:I449)</f>
        <v>154341</v>
      </c>
    </row>
    <row r="450" spans="1:10" ht="12.75">
      <c r="A450" s="5" t="s">
        <v>7</v>
      </c>
      <c r="B450" s="2"/>
      <c r="C450" s="2"/>
      <c r="D450" s="2"/>
      <c r="E450" s="2"/>
      <c r="H450" s="6">
        <f>SUM(H447:H449)</f>
        <v>727478</v>
      </c>
      <c r="I450" s="6">
        <f>SUM(I447:I449)</f>
        <v>22385</v>
      </c>
      <c r="J450" s="6">
        <f>SUM(J447:J449)</f>
        <v>749863</v>
      </c>
    </row>
    <row r="451" spans="1:10" ht="12.75">
      <c r="A451" s="2"/>
      <c r="B451" s="2"/>
      <c r="C451" s="2"/>
      <c r="D451" s="2"/>
      <c r="E451" s="2"/>
      <c r="H451" s="3"/>
      <c r="I451" s="13"/>
      <c r="J451" s="21"/>
    </row>
    <row r="452" spans="1:10" ht="12.75">
      <c r="A452" s="2" t="s">
        <v>8</v>
      </c>
      <c r="B452" s="2"/>
      <c r="C452" s="2"/>
      <c r="D452" s="2"/>
      <c r="E452" s="2"/>
      <c r="H452" s="3">
        <v>481201</v>
      </c>
      <c r="I452" s="13">
        <f>130+120+31+1400+271+278+1000+50+750+1620+200+127+200+20+20</f>
        <v>6217</v>
      </c>
      <c r="J452" s="21">
        <f>SUM(H452:I452)</f>
        <v>487418</v>
      </c>
    </row>
    <row r="453" spans="1:10" ht="12.75">
      <c r="A453" s="2" t="s">
        <v>9</v>
      </c>
      <c r="B453" s="2"/>
      <c r="C453" s="2"/>
      <c r="D453" s="2"/>
      <c r="E453" s="2"/>
      <c r="H453" s="3">
        <v>219432</v>
      </c>
      <c r="I453" s="13">
        <f>7161+2921+3031+1000+1805+250</f>
        <v>16168</v>
      </c>
      <c r="J453" s="21">
        <f>SUM(H453:I453)</f>
        <v>235600</v>
      </c>
    </row>
    <row r="454" spans="1:10" ht="12.75">
      <c r="A454" s="2" t="s">
        <v>10</v>
      </c>
      <c r="B454" s="2"/>
      <c r="C454" s="2"/>
      <c r="D454" s="2"/>
      <c r="E454" s="2"/>
      <c r="H454" s="3">
        <v>26845</v>
      </c>
      <c r="I454" s="13">
        <v>0</v>
      </c>
      <c r="J454" s="21">
        <f>SUM(H454:I454)</f>
        <v>26845</v>
      </c>
    </row>
    <row r="455" spans="1:10" ht="12.75">
      <c r="A455" s="5" t="s">
        <v>7</v>
      </c>
      <c r="B455" s="2"/>
      <c r="C455" s="2"/>
      <c r="D455" s="2"/>
      <c r="E455" s="2"/>
      <c r="H455" s="6">
        <f>SUM(H452:H454)</f>
        <v>727478</v>
      </c>
      <c r="I455" s="6">
        <f>SUM(I452:I454)</f>
        <v>22385</v>
      </c>
      <c r="J455" s="6">
        <f>SUM(J452:J454)</f>
        <v>749863</v>
      </c>
    </row>
    <row r="456" spans="1:10" ht="12.75">
      <c r="A456" s="2"/>
      <c r="B456" s="2"/>
      <c r="C456" s="2"/>
      <c r="D456" s="2"/>
      <c r="E456" s="2"/>
      <c r="H456" s="13"/>
      <c r="I456" s="3"/>
      <c r="J456" s="21"/>
    </row>
    <row r="457" spans="1:10" ht="12.75">
      <c r="A457" s="5" t="s">
        <v>11</v>
      </c>
      <c r="B457" s="2"/>
      <c r="C457" s="2"/>
      <c r="D457" s="2"/>
      <c r="E457" s="2"/>
      <c r="H457" s="6">
        <v>0</v>
      </c>
      <c r="I457" s="49">
        <f>I450-I455</f>
        <v>0</v>
      </c>
      <c r="J457" s="49">
        <f>J450-J455</f>
        <v>0</v>
      </c>
    </row>
    <row r="458" spans="1:10" ht="12.75">
      <c r="A458" s="5"/>
      <c r="B458" s="2"/>
      <c r="C458" s="2"/>
      <c r="D458" s="2"/>
      <c r="E458" s="2"/>
      <c r="H458" s="6"/>
      <c r="I458" s="49"/>
      <c r="J458" s="49"/>
    </row>
    <row r="459" spans="1:10" ht="12.75">
      <c r="A459" s="5"/>
      <c r="B459" s="2"/>
      <c r="C459" s="2"/>
      <c r="D459" s="2"/>
      <c r="E459" s="2"/>
      <c r="H459" s="6"/>
      <c r="I459" s="49"/>
      <c r="J459" s="49"/>
    </row>
    <row r="460" spans="1:10" ht="12.75">
      <c r="A460" s="4"/>
      <c r="B460" s="4"/>
      <c r="C460" s="4"/>
      <c r="D460" s="4"/>
      <c r="E460" s="4"/>
      <c r="F460" s="4"/>
      <c r="G460" s="4"/>
      <c r="H460" s="21"/>
      <c r="I460" s="21"/>
      <c r="J460" s="21"/>
    </row>
    <row r="461" spans="1:10" ht="12.75">
      <c r="A461" s="4"/>
      <c r="B461" s="4"/>
      <c r="C461" s="4"/>
      <c r="D461" s="4"/>
      <c r="E461" s="4"/>
      <c r="F461" s="4"/>
      <c r="G461" s="4"/>
      <c r="H461" s="21"/>
      <c r="I461" s="21"/>
      <c r="J461" s="21"/>
    </row>
    <row r="462" spans="1:10" ht="12.75">
      <c r="A462" s="4"/>
      <c r="B462" s="4"/>
      <c r="C462" s="4"/>
      <c r="D462" s="4"/>
      <c r="E462" s="4"/>
      <c r="F462" s="4"/>
      <c r="G462" s="4"/>
      <c r="H462" s="21"/>
      <c r="I462" s="21"/>
      <c r="J462" s="21"/>
    </row>
    <row r="463" spans="1:10" ht="12.75">
      <c r="A463" s="4"/>
      <c r="B463" s="4"/>
      <c r="C463" s="4"/>
      <c r="D463" s="4"/>
      <c r="E463" s="4"/>
      <c r="F463" s="4"/>
      <c r="G463" s="4"/>
      <c r="H463" s="21"/>
      <c r="I463" s="21"/>
      <c r="J463" s="21"/>
    </row>
    <row r="464" spans="1:10" ht="12.75">
      <c r="A464" s="4"/>
      <c r="B464" s="4"/>
      <c r="C464" s="4"/>
      <c r="D464" s="4"/>
      <c r="E464" s="4"/>
      <c r="F464" s="4"/>
      <c r="G464" s="4"/>
      <c r="H464" s="21"/>
      <c r="I464" s="21"/>
      <c r="J464" s="21"/>
    </row>
    <row r="465" spans="1:10" ht="12.75">
      <c r="A465" s="4"/>
      <c r="B465" s="4"/>
      <c r="C465" s="4"/>
      <c r="D465" s="4"/>
      <c r="E465" s="4"/>
      <c r="F465" s="4"/>
      <c r="G465" s="4"/>
      <c r="H465" s="21"/>
      <c r="I465" s="21"/>
      <c r="J465" s="21"/>
    </row>
    <row r="466" spans="1:10" ht="12.75">
      <c r="A466" s="4"/>
      <c r="B466" s="4"/>
      <c r="C466" s="4"/>
      <c r="D466" s="4"/>
      <c r="E466" s="4"/>
      <c r="F466" s="4"/>
      <c r="G466" s="4"/>
      <c r="H466" s="21"/>
      <c r="I466" s="21"/>
      <c r="J466" s="21"/>
    </row>
    <row r="467" spans="1:10" ht="12.7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2.7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2.7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2.7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2.7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2.7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ht="12.75">
      <c r="G473" s="55" t="s">
        <v>299</v>
      </c>
    </row>
    <row r="474" ht="12.75">
      <c r="G474" s="56"/>
    </row>
    <row r="475" ht="12.75">
      <c r="G475" s="55"/>
    </row>
    <row r="476" ht="12.75">
      <c r="G476" s="55" t="s">
        <v>300</v>
      </c>
    </row>
    <row r="477" ht="12.75">
      <c r="G477" s="57">
        <v>38636</v>
      </c>
    </row>
    <row r="478" ht="12.75">
      <c r="G478" s="57"/>
    </row>
    <row r="479" ht="12.75">
      <c r="G479" s="55"/>
    </row>
    <row r="480" ht="12.75">
      <c r="G480" s="55" t="s">
        <v>301</v>
      </c>
    </row>
    <row r="481" ht="12.75">
      <c r="G481" s="57">
        <v>38650</v>
      </c>
    </row>
    <row r="496" ht="18">
      <c r="A496" s="1" t="s">
        <v>302</v>
      </c>
    </row>
    <row r="498" spans="1:10" ht="18">
      <c r="A498" s="58"/>
      <c r="B498" s="58"/>
      <c r="C498" s="58"/>
      <c r="D498" s="1" t="s">
        <v>303</v>
      </c>
      <c r="E498" s="58"/>
      <c r="F498" s="58"/>
      <c r="G498" s="58"/>
      <c r="H498" s="58"/>
      <c r="I498" s="58"/>
      <c r="J498" s="58"/>
    </row>
    <row r="506" spans="1:3" ht="15.75">
      <c r="A506" s="11" t="s">
        <v>304</v>
      </c>
      <c r="B506" s="7"/>
      <c r="C506" s="7"/>
    </row>
    <row r="507" spans="1:3" ht="15.75">
      <c r="A507" s="7"/>
      <c r="B507" s="7"/>
      <c r="C507" s="7"/>
    </row>
    <row r="508" spans="1:3" ht="15.75">
      <c r="A508" s="7"/>
      <c r="B508" s="7"/>
      <c r="C508" s="7"/>
    </row>
    <row r="509" spans="1:3" ht="15">
      <c r="A509" s="11" t="s">
        <v>305</v>
      </c>
      <c r="B509" s="11"/>
      <c r="C509" s="11"/>
    </row>
    <row r="510" spans="1:3" ht="15">
      <c r="A510" s="11"/>
      <c r="B510" s="11"/>
      <c r="C510" s="11" t="s">
        <v>306</v>
      </c>
    </row>
    <row r="511" spans="1:3" ht="15">
      <c r="A511" s="11" t="s">
        <v>307</v>
      </c>
      <c r="B511" s="11"/>
      <c r="C511" s="11" t="s">
        <v>308</v>
      </c>
    </row>
    <row r="512" spans="1:3" ht="15.75">
      <c r="A512" s="7"/>
      <c r="B512" s="7"/>
      <c r="C512" s="7"/>
    </row>
    <row r="513" spans="1:3" ht="15.75">
      <c r="A513" s="7"/>
      <c r="B513" s="7"/>
      <c r="C513" s="7"/>
    </row>
    <row r="514" spans="1:3" ht="15.75">
      <c r="A514" s="11" t="s">
        <v>309</v>
      </c>
      <c r="B514" s="7"/>
      <c r="C514" s="7"/>
    </row>
    <row r="515" ht="15">
      <c r="C515" s="59"/>
    </row>
    <row r="526" ht="12.75">
      <c r="A526" s="55" t="s">
        <v>310</v>
      </c>
    </row>
    <row r="528" ht="12.75">
      <c r="A528" s="44" t="s">
        <v>311</v>
      </c>
    </row>
    <row r="530" ht="12.75">
      <c r="A530" t="s">
        <v>312</v>
      </c>
    </row>
    <row r="531" spans="1:2" ht="12.75">
      <c r="A531" t="s">
        <v>313</v>
      </c>
      <c r="B531" t="s">
        <v>314</v>
      </c>
    </row>
    <row r="532" ht="12.75">
      <c r="B532" t="s">
        <v>315</v>
      </c>
    </row>
    <row r="534" spans="1:2" ht="12.75">
      <c r="A534" t="s">
        <v>316</v>
      </c>
      <c r="B534" t="s">
        <v>317</v>
      </c>
    </row>
    <row r="535" ht="12.75">
      <c r="B535" t="s">
        <v>315</v>
      </c>
    </row>
    <row r="536" spans="2:7" ht="12.75">
      <c r="B536" t="s">
        <v>318</v>
      </c>
      <c r="F536" s="49">
        <f>SUM(F537:F538)</f>
        <v>749863</v>
      </c>
      <c r="G536" s="55" t="s">
        <v>4</v>
      </c>
    </row>
    <row r="537" spans="2:7" ht="12.75">
      <c r="B537" t="s">
        <v>23</v>
      </c>
      <c r="C537" t="s">
        <v>319</v>
      </c>
      <c r="F537" s="13">
        <f>505491+90031</f>
        <v>595522</v>
      </c>
      <c r="G537" t="s">
        <v>4</v>
      </c>
    </row>
    <row r="538" spans="3:8" ht="12.75">
      <c r="C538" t="s">
        <v>320</v>
      </c>
      <c r="F538" s="13">
        <v>154341</v>
      </c>
      <c r="G538" t="s">
        <v>4</v>
      </c>
      <c r="H538" s="13"/>
    </row>
    <row r="539" spans="2:7" ht="12.75">
      <c r="B539" t="s">
        <v>321</v>
      </c>
      <c r="F539" s="49">
        <f>SUM(F540:F541)</f>
        <v>749863</v>
      </c>
      <c r="G539" s="55" t="s">
        <v>4</v>
      </c>
    </row>
    <row r="540" spans="2:7" ht="12.75">
      <c r="B540" t="s">
        <v>23</v>
      </c>
      <c r="C540" t="s">
        <v>322</v>
      </c>
      <c r="F540" s="13">
        <f>487418+235600</f>
        <v>723018</v>
      </c>
      <c r="G540" t="s">
        <v>4</v>
      </c>
    </row>
    <row r="541" spans="3:8" ht="12.75">
      <c r="C541" t="s">
        <v>323</v>
      </c>
      <c r="F541" s="13">
        <v>26845</v>
      </c>
      <c r="G541" t="s">
        <v>4</v>
      </c>
      <c r="H541" s="13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briatkova</dc:creator>
  <cp:keywords/>
  <dc:description/>
  <cp:lastModifiedBy>Dechto</cp:lastModifiedBy>
  <cp:lastPrinted>2005-10-21T17:38:56Z</cp:lastPrinted>
  <dcterms:created xsi:type="dcterms:W3CDTF">2005-10-03T05:06:45Z</dcterms:created>
  <dcterms:modified xsi:type="dcterms:W3CDTF">2005-10-21T17:40:29Z</dcterms:modified>
  <cp:category/>
  <cp:version/>
  <cp:contentType/>
  <cp:contentStatus/>
</cp:coreProperties>
</file>