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640" activeTab="2"/>
  </bookViews>
  <sheets>
    <sheet name="Hlavička" sheetId="1" r:id="rId1"/>
    <sheet name="Uznesenie" sheetId="2" r:id="rId2"/>
    <sheet name="II. úprava" sheetId="3" r:id="rId3"/>
  </sheets>
  <definedNames/>
  <calcPr fullCalcOnLoad="1"/>
</workbook>
</file>

<file path=xl/sharedStrings.xml><?xml version="1.0" encoding="utf-8"?>
<sst xmlns="http://schemas.openxmlformats.org/spreadsheetml/2006/main" count="573" uniqueCount="382">
  <si>
    <t>Aktivita 2:</t>
  </si>
  <si>
    <t>Preventívno-výchovná činnosť</t>
  </si>
  <si>
    <t>.03.1.0</t>
  </si>
  <si>
    <t>Policajné služby</t>
  </si>
  <si>
    <t xml:space="preserve">Rozpočet </t>
  </si>
  <si>
    <t>po I. úprave</t>
  </si>
  <si>
    <t>Návrh na</t>
  </si>
  <si>
    <t>II. úpravu</t>
  </si>
  <si>
    <t>Rozpočet</t>
  </si>
  <si>
    <t>po II. úprave</t>
  </si>
  <si>
    <t>Aktivita 1:</t>
  </si>
  <si>
    <t>.05.1.0</t>
  </si>
  <si>
    <t>Nakladanie s odpadmi</t>
  </si>
  <si>
    <t>Projekt separovaného zberu</t>
  </si>
  <si>
    <t>Základné školy</t>
  </si>
  <si>
    <t>09.1.2.1</t>
  </si>
  <si>
    <t>Základné vzdelanie s bežnou starostlivosťou</t>
  </si>
  <si>
    <t>ZŠ Energetikov - odchodné</t>
  </si>
  <si>
    <t>Zvoz, odvoz a zneškodňovanie odpadu</t>
  </si>
  <si>
    <t>Materské školy</t>
  </si>
  <si>
    <t>09.1.1.1</t>
  </si>
  <si>
    <t>Projekt Nestlé - "Za krajší areál MŠ"</t>
  </si>
  <si>
    <t>Aktivita 4:</t>
  </si>
  <si>
    <t>Zariadenia pre záujmové vzdelávanie</t>
  </si>
  <si>
    <t>09.5.0.2</t>
  </si>
  <si>
    <t>Centrum voľného času</t>
  </si>
  <si>
    <t>Aktivita 8:</t>
  </si>
  <si>
    <t>Podpora práce s deťmi a mládežou</t>
  </si>
  <si>
    <t>.08.4.0</t>
  </si>
  <si>
    <t>Náboženské a iné spoločenské služby</t>
  </si>
  <si>
    <t>Projekt ADAM 2 "Nezatváraj oči"</t>
  </si>
  <si>
    <t>Funkč.klas.</t>
  </si>
  <si>
    <t>Ekon.klas.</t>
  </si>
  <si>
    <t>Program 5:</t>
  </si>
  <si>
    <t>Bezpečnosť, právo a poriadok</t>
  </si>
  <si>
    <t>Deň polície a záchranných zložiek</t>
  </si>
  <si>
    <t xml:space="preserve">Zvýšenie o 174 tis. Sk na na zabezpečenie projektu </t>
  </si>
  <si>
    <t>"Deň polície a záchranných zložiek" získaných zo</t>
  </si>
  <si>
    <t xml:space="preserve">sponzorských prostriedkov a prostriedkov od subjektov, </t>
  </si>
  <si>
    <t>ktoré platia za vlastnú propagáciu na uvedenej akcii.</t>
  </si>
  <si>
    <t>Dopad zvýšenia výdavkov na ciele, merateľné ukazovatele a cieľové hodnoty:</t>
  </si>
  <si>
    <t>a)</t>
  </si>
  <si>
    <t>nový cieľ:</t>
  </si>
  <si>
    <t>b)</t>
  </si>
  <si>
    <t>nové ukazovatele:</t>
  </si>
  <si>
    <t>2. Počet zúčastnených a odprezentovaných záchranných zložiek s cieľovou hodnotou 18.</t>
  </si>
  <si>
    <t>1. Počet zrealizovaných hromadných propagačných akcií za rok s cieľovou hodnotou 1.</t>
  </si>
  <si>
    <t xml:space="preserve">   organizovania hromadných propagačných akcií.</t>
  </si>
  <si>
    <t>Program 6:</t>
  </si>
  <si>
    <t>Odpadové hospodárstvo</t>
  </si>
  <si>
    <t xml:space="preserve">Zvýšenie o 2 636 tis. Sk z dôvodu dofinancovania projektu </t>
  </si>
  <si>
    <t>separovaného zberu (odstavné plochy, opláštenie linky,</t>
  </si>
  <si>
    <t xml:space="preserve">vysokozdvižný vozík, ...). Zdroje na navýšenie rozpočtu </t>
  </si>
  <si>
    <t xml:space="preserve">v aktivite sa získali prevodom z fondu životného prostredia. </t>
  </si>
  <si>
    <t>(viď príjmy 454)</t>
  </si>
  <si>
    <t>bez dopadu</t>
  </si>
  <si>
    <t>Program 11:</t>
  </si>
  <si>
    <t>Vzdelávanie a mládež</t>
  </si>
  <si>
    <t xml:space="preserve">Zvýšenie o 100 tis. Sk na zakúpenie športových potrieb, </t>
  </si>
  <si>
    <t>a záhradného zariadenia pre MŠ Športová a MŠ Mišúta.</t>
  </si>
  <si>
    <t xml:space="preserve">Prostriedky mesto získalo od spoločnosti Nestlé Slovensko, s.r.o. </t>
  </si>
  <si>
    <t>na základe Zmluvy o spolupráci.(viď príjmy pol. 223001)</t>
  </si>
  <si>
    <t>Zvýšenie o 26 tis. Sk na základe rozpočtového opatrenia</t>
  </si>
  <si>
    <t>Krajského školského úradu v Trenčíne. (viď príjmy 312001)</t>
  </si>
  <si>
    <t>I. ZŠ S. Chalupku - "Školský EKOROK"</t>
  </si>
  <si>
    <t>III. ZŠ S. Chalupku - "Školský EKOROK"</t>
  </si>
  <si>
    <t>ZŠ Rastislavova - "Školský EKOROK"</t>
  </si>
  <si>
    <t>ZŠ Mariánska -  "Školský EKOROK"</t>
  </si>
  <si>
    <t>ZŠ Malonecpalská -  "Školský EKOROK"</t>
  </si>
  <si>
    <t>ZŠ Energetikov -  "Školský EKOROK"</t>
  </si>
  <si>
    <t>ZŠ Dobšinského - "Školský EKOROK"</t>
  </si>
  <si>
    <t>ZŠ Šafárika - "Školský EKOROK"</t>
  </si>
  <si>
    <t>CVČ - "Školský EKOROK"</t>
  </si>
  <si>
    <t xml:space="preserve">Zvýšenie o 12 tis. Sk pre CVČ na činnosti v súvislosti </t>
  </si>
  <si>
    <t>s projektom  "Školský EKOROK s Nestlé Slovensko, s.r.o.".</t>
  </si>
  <si>
    <t>Zvýšenie spolu o 88 tis. Sk pre školy s právnou subjektivitou</t>
  </si>
  <si>
    <t xml:space="preserve">na činnosti v súvislosti s projektom "Školský EKOROK </t>
  </si>
  <si>
    <t xml:space="preserve">s Nestlé Slovensko, s.r.o.". Prostriedky mesto získalo od </t>
  </si>
  <si>
    <t>Zmluvy o spolupráci.(viď príjmy pol. 223001)</t>
  </si>
  <si>
    <t xml:space="preserve">spoločnosti Nestlé Slovensko, s.r.o. na základe </t>
  </si>
  <si>
    <t>Celkové zvýšenie o 238 tis. Sk na projekt podpory rozvoja</t>
  </si>
  <si>
    <t>práce s deťmi a mládežou v roku 2008 sa skladá z:</t>
  </si>
  <si>
    <t xml:space="preserve"> - 180 tis. Sk dotácia z Ministerstva školstva SR (viď príjmy 312001),</t>
  </si>
  <si>
    <t xml:space="preserve"> -  22 tis. Sk zdroje z rozpočtu mesta Prievidza.</t>
  </si>
  <si>
    <t>Program 13:</t>
  </si>
  <si>
    <t>Kultúra a iné spoločenské aktivity</t>
  </si>
  <si>
    <t>Podpora kultúrnych a iných spoločenských aktivít</t>
  </si>
  <si>
    <t>08.2.0.9</t>
  </si>
  <si>
    <t>Ostatné kultúrne služby</t>
  </si>
  <si>
    <t>MISS Horná Nitra</t>
  </si>
  <si>
    <t xml:space="preserve">Zvýšenie o 50 tis. Sk na základe Zmluvy o zabezpečení </t>
  </si>
  <si>
    <t>reklamy na kultúrnom a spoločenskom podujatí</t>
  </si>
  <si>
    <t xml:space="preserve">"MISS Horná Nitra 2008" medzi mestom Prievidza a </t>
  </si>
  <si>
    <t>modelingovou a reklamnou agentúrou MH+agency.</t>
  </si>
  <si>
    <t>Program 15:</t>
  </si>
  <si>
    <t>Sociálna pomoc a sociálne služby</t>
  </si>
  <si>
    <t>Aktivita 14:</t>
  </si>
  <si>
    <t>Sociálna starostlivosť v DD</t>
  </si>
  <si>
    <t>10.2.0</t>
  </si>
  <si>
    <t>Staroba</t>
  </si>
  <si>
    <t>700</t>
  </si>
  <si>
    <t>Výdavky zabezpečené z dotácia zo ŠR - J. Okáľa</t>
  </si>
  <si>
    <t>Zvýšenie o 650 tis. Sk na základe oznámenia záväzného</t>
  </si>
  <si>
    <t xml:space="preserve">limitu dotácia na kapitálové výdavky pre zariadenia </t>
  </si>
  <si>
    <t>Rozpočtové zdroje</t>
  </si>
  <si>
    <t>v tom:</t>
  </si>
  <si>
    <t>Bežné príjmy</t>
  </si>
  <si>
    <t>tis. Sk</t>
  </si>
  <si>
    <t>Kapitálové príjmy</t>
  </si>
  <si>
    <t>Finančné operácie príjmové</t>
  </si>
  <si>
    <t>Rozpočtové zdroje spolu:</t>
  </si>
  <si>
    <t>Rozpočtové výdavky</t>
  </si>
  <si>
    <t>Bežné výdavky</t>
  </si>
  <si>
    <t>Kapitálové výdavky</t>
  </si>
  <si>
    <t>Finančné operácie výdavkové</t>
  </si>
  <si>
    <t>Rozpočtové výdavky spolu:</t>
  </si>
  <si>
    <t>Rozdiel:</t>
  </si>
  <si>
    <t xml:space="preserve">Uznesením MsZ č. 150/08 zo dňa 29.04.2008 bola schválená I. úprava programového rozpočtu mesta Prievidza </t>
  </si>
  <si>
    <t>na rok 2008 nasledovne:</t>
  </si>
  <si>
    <t>OBSAH  NÁVRHU II. ÚPRAVY PROGRAMOVÉHO ROZPOČTU MESTA:</t>
  </si>
  <si>
    <t>A/ Úprava príjmovej časti rozpočtu</t>
  </si>
  <si>
    <t>B/ Úprava výdavkovej časti rozpočtu</t>
  </si>
  <si>
    <t>D/ Presuny rozpočtových prostriedkov</t>
  </si>
  <si>
    <t>A/   ÚPRAVA PRÍJMOVEJ ČASTI ROZPOČTU (v tis.Sk)</t>
  </si>
  <si>
    <t>B/   ÚPRAVA VÝDAVKOVEJ ČASTI ROZPOČTU (v tis. Sk)</t>
  </si>
  <si>
    <t>VÝDAVKY CELKOM:</t>
  </si>
  <si>
    <t>PRÍJMY CELKOM:</t>
  </si>
  <si>
    <t>Nedaňové príjmy</t>
  </si>
  <si>
    <t>Granty a transfery</t>
  </si>
  <si>
    <t>Zo splácania úverov, pôžičiek a z predaja majetkových účastí</t>
  </si>
  <si>
    <t>1. Bežné príjmy</t>
  </si>
  <si>
    <t>2. Kapitálové príjmy</t>
  </si>
  <si>
    <t>3. Finančné operácie príjmové</t>
  </si>
  <si>
    <t>322001</t>
  </si>
  <si>
    <t>Zo štátneho rozpočtu</t>
  </si>
  <si>
    <t xml:space="preserve"> - Na rozvoj sociálnej sféry - DD J. Okáľa</t>
  </si>
  <si>
    <t xml:space="preserve"> - Na rozvoj školstva (normat.,nenorm.,vzdel.poukazy)</t>
  </si>
  <si>
    <t>Krajského školského úradu v Trenčíne. (viď výdavky P 11.2)</t>
  </si>
  <si>
    <t>sociálnych služieb na rok 2008 z MF SR. (viď výdavky P 15.14)</t>
  </si>
  <si>
    <t xml:space="preserve"> - Projekt ADAM 2 "Nezatváraj oči"</t>
  </si>
  <si>
    <t>Zvýšenie o 180 tis. Sk na základe Zmluvy o poskytnutí dotácie</t>
  </si>
  <si>
    <t>zo ŠR prostredníctvom rozpočtu MŠ SR na podporu rozvoja</t>
  </si>
  <si>
    <t>práce s deťmi a mládežou v roku 2008 na uvedený projekt.</t>
  </si>
  <si>
    <t xml:space="preserve"> - MISS Horná Nitra</t>
  </si>
  <si>
    <t xml:space="preserve"> - ADAM 2 "Nezatváraj oči"</t>
  </si>
  <si>
    <t>Zvýšenie o 36 tis. Sk za vyzbierané prostriedky od účastníkov</t>
  </si>
  <si>
    <t>projektu za účelom jeho spolufinancovania. (viď výdavky P 11.8)</t>
  </si>
  <si>
    <t xml:space="preserve"> - Nestlé Slovensko, s.r.o.</t>
  </si>
  <si>
    <t>Zvýšenie o 100 tis. Sk pre školy s právnou subjektivitou</t>
  </si>
  <si>
    <t>Zvýšenie o 100 tis. Sk pre materské školy na činnosti súvisiace</t>
  </si>
  <si>
    <t>s projektom "Za krajší areál MŠ s Nestlé Slovensko, s.r.o..</t>
  </si>
  <si>
    <t>Prostriedky mesto získalo od spoločnosti Nestlé Slovensko, s.r.o.</t>
  </si>
  <si>
    <t>na základe Zmluvy o spolupráci.(viď výdavky P 11.2 a 11.4)</t>
  </si>
  <si>
    <t>Zvýšenie o 5 tis. Sk na základe zmluvy s Hornonitrianskymi</t>
  </si>
  <si>
    <t>v Prievidzi počas akcie "Deň polície".</t>
  </si>
  <si>
    <t>baňami Prievidza, a.s. za umiestnenie reklamy v areáli letiska</t>
  </si>
  <si>
    <t>Poplatky a platby za predaj výrobkov, tovarov a služieb</t>
  </si>
  <si>
    <t>Príjmy z prenajatých strojov, prístrojov, zariadení, ....</t>
  </si>
  <si>
    <t>Zvýšenie o 147 tis. Sk na základe zmlúv o prenájme reklamnej</t>
  </si>
  <si>
    <t>plochy počas akcie "Deň polície" so spoločnosťami BOZPO, s.r.o.,</t>
  </si>
  <si>
    <t>Slovenské elektrárne, a.s., B&amp;K, s.r.o., Tezas, s.r.o., DHS Slovakia,s.r.o.,</t>
  </si>
  <si>
    <t>Unipa, s.r.o., TDS, s.r.o., Incon,s.r.o..</t>
  </si>
  <si>
    <t>Granty</t>
  </si>
  <si>
    <t>Zvýšenie o 22 tis. Sk na základe darovacích zmlúv so spoločn.</t>
  </si>
  <si>
    <t xml:space="preserve"> - Deň polície a záchranných zložiek</t>
  </si>
  <si>
    <t>GeWis-Slovakia, s.r.o., Orange Slovensko,a.s. a  BVH, s.r.o.</t>
  </si>
  <si>
    <t>na realizáciu piateho ročníka podujatia "Deň polície, armádnych</t>
  </si>
  <si>
    <t>a záchranných zložiek - Medzinárodný deň detí" na letisku v Prievidzi.</t>
  </si>
  <si>
    <t>Rozp.po</t>
  </si>
  <si>
    <t>Návrh</t>
  </si>
  <si>
    <t>I. úprave</t>
  </si>
  <si>
    <t>II. úpravy</t>
  </si>
  <si>
    <t>II. úprave</t>
  </si>
  <si>
    <t xml:space="preserve">       ROZPOČTOVÝCH PRESUNOV  (v tis. Sk)   </t>
  </si>
  <si>
    <t xml:space="preserve">C)   CELKOVÁ BILANCIA PROGRAMOVÉHO ROZPOČTU PO II. ÚPRAVE A PO ZAPRACOVANÍ </t>
  </si>
  <si>
    <t>BV</t>
  </si>
  <si>
    <t>KV</t>
  </si>
  <si>
    <t>Program 12:</t>
  </si>
  <si>
    <t>Šport</t>
  </si>
  <si>
    <t>Podpora športových aktivít</t>
  </si>
  <si>
    <t>.08.1.0</t>
  </si>
  <si>
    <t>Rekreačné a športové služby</t>
  </si>
  <si>
    <t>Telovýchovná jednota VPS Hradec</t>
  </si>
  <si>
    <t>Zvýšenie o 200 tis. Sk v zmysle uzn. MsZ č. 197/08</t>
  </si>
  <si>
    <t>na vybudovanie oplotenia a zakúpenie záchytných sietí</t>
  </si>
  <si>
    <t>na futbalové ihrisko v Hradci.</t>
  </si>
  <si>
    <t>Mestský plavecký klub Prievidza</t>
  </si>
  <si>
    <t>Zvýšenie o 53 tis. Sk v zmysle uzn. MsZ č. 198/08</t>
  </si>
  <si>
    <t>na poskytnutie príspevku na nákup jednotného športového</t>
  </si>
  <si>
    <t>oblečenia s logom mesta Prievidza pre aktívnych členov.</t>
  </si>
  <si>
    <t>Zvýšenie o 15 tis. Sk v zmysle uzn. MsZ č. 199/08</t>
  </si>
  <si>
    <t>na zabezpečenie akcie "Pohodové stretnutie</t>
  </si>
  <si>
    <t>pieskovčanov".</t>
  </si>
  <si>
    <t xml:space="preserve"> - Prevod z fondu životného prostredia</t>
  </si>
  <si>
    <t xml:space="preserve">Zvýšenie o 2 636 tis. Sk na dofinancovanie projektu separovaného </t>
  </si>
  <si>
    <t>zberu - odstav.plochy, opláštenie linky, vysokozd.vozík, ...(viď výdavky P 6.1)</t>
  </si>
  <si>
    <t>Za porušenie predpisov v blokovom konaní</t>
  </si>
  <si>
    <t>Zvýšenie o 90 tis. Sk na základe predpokladaného vývoja</t>
  </si>
  <si>
    <t>plnenia príjmov v uvedenej podpoložke.</t>
  </si>
  <si>
    <t>NÁVRH II. ÚPRAVY  PROGRAMOVÉHO ROZPOČTU  MESTA  PRIEVIDZA  NA  ROK  2008</t>
  </si>
  <si>
    <t xml:space="preserve">Zvýšenie o 50 tis. Sk za umiestnenie reklamy na podujatí </t>
  </si>
  <si>
    <t>"MISS Horná Nitra" od Dexia banky Slovensko, a.s.. (viď výdavky P 13.4)</t>
  </si>
  <si>
    <t>Mestská rada:</t>
  </si>
  <si>
    <t>Mestské zastupiteľstvo:</t>
  </si>
  <si>
    <t xml:space="preserve"> PRIEVIDZA  NA  ROK  2008</t>
  </si>
  <si>
    <t>Predkladá:              Ing. Ján  B o d n á r  -  primátor mesta</t>
  </si>
  <si>
    <t xml:space="preserve">Spracoval:              </t>
  </si>
  <si>
    <t>Ing. Katarína Bašková - vedúca ekonomického odboru</t>
  </si>
  <si>
    <t>Ing. Zuzana Homolová - vedúca finančného oddelenia</t>
  </si>
  <si>
    <t xml:space="preserve">                                                    Ing. Petra Briatková - ref. pre rozpočet a financie</t>
  </si>
  <si>
    <t>Ing. Martina Minichová - referent pre rozpočet a financie</t>
  </si>
  <si>
    <t xml:space="preserve">Napísal:                   </t>
  </si>
  <si>
    <t>Ing. Martina Minichová</t>
  </si>
  <si>
    <t>Materiál č. : 37/08</t>
  </si>
  <si>
    <t xml:space="preserve">   NÁVRH  II. ÚPRAVY PROGRAMOVÉHO  ROZPOČTU  MESTA</t>
  </si>
  <si>
    <t>V Prievidzi dňa  29. 05. 2008</t>
  </si>
  <si>
    <t xml:space="preserve">V ukazovateli "Počet zorganizovaných príležitostných podujatí pre deti a mládež za rok" sa zvýšením </t>
  </si>
  <si>
    <t>prostriedkov o 238 tis. Sk zvýši cieľová hodnota zo 70 na 120.</t>
  </si>
  <si>
    <t>Príspevok pre pani Ivetu Surovú</t>
  </si>
  <si>
    <t>Fond rozvoja mesta</t>
  </si>
  <si>
    <t xml:space="preserve">Počiatočný zostatok k 1.1.2008: </t>
  </si>
  <si>
    <t>(údaj prevzatý zo záverečného účtu za rok 2007)</t>
  </si>
  <si>
    <t>Použitie:</t>
  </si>
  <si>
    <t>Konečný zostatok k 31.12.2008:</t>
  </si>
  <si>
    <t>Tvorba:</t>
  </si>
  <si>
    <t xml:space="preserve"> - Rekonštrukcia verejného osvetlenia z roku 2007</t>
  </si>
  <si>
    <t xml:space="preserve"> - Vyporiadanie pozemkov - cintorín pod Banskou</t>
  </si>
  <si>
    <t xml:space="preserve"> - tvorba fondu z výsledku hospodárenia</t>
  </si>
  <si>
    <t xml:space="preserve"> - Doplatok za predajné stánky z roku 2007</t>
  </si>
  <si>
    <t xml:space="preserve"> - Výstavba novej prístupovej komunikácie na letisko, plochy</t>
  </si>
  <si>
    <t xml:space="preserve">   pre parkovanie a hygienické zariadenia</t>
  </si>
  <si>
    <t xml:space="preserve"> - Vyporiadanie pozemkov pod ZŠ Malonecpalská</t>
  </si>
  <si>
    <t xml:space="preserve"> - Vyporiadanie pozemkov - Rekonštrukcia cesty "Púšť" </t>
  </si>
  <si>
    <t xml:space="preserve"> - Rekonštrukcia vodovodu Ul. Mariánska </t>
  </si>
  <si>
    <t xml:space="preserve"> - Rekonštrukcia kanalizácie Ul.T.Milkina a J.G.Tajovského</t>
  </si>
  <si>
    <t xml:space="preserve"> - Preloženie trasy VO ul. G. Švéniho - časť Roko</t>
  </si>
  <si>
    <t xml:space="preserve"> - Preloženie trasy VO ul. G. Švéniho - park</t>
  </si>
  <si>
    <t xml:space="preserve"> - Rekonštrukcia VO - MŠ Nábrežie Sv. Cyrila</t>
  </si>
  <si>
    <t xml:space="preserve"> - Výmena protišmykovej podlahy ZŠ - dofinancovanie  5%</t>
  </si>
  <si>
    <t xml:space="preserve"> - Výmena vchodových dverí ZŠ - dofinancovanie 5%</t>
  </si>
  <si>
    <t xml:space="preserve"> - Rekonštrukcia vestibulu a šatní ZŠ - dofinancovanie 5%</t>
  </si>
  <si>
    <t xml:space="preserve"> - Projekty - vybudovanie novej elektroprípojky MsÚ</t>
  </si>
  <si>
    <t xml:space="preserve"> - Realizácia - klimatizácia mestského domu</t>
  </si>
  <si>
    <t xml:space="preserve"> - Projektové zámery mesta na roky 2007-2013</t>
  </si>
  <si>
    <t xml:space="preserve"> - Rekonštrukcia zimného štadióna II. etapa - akcia pokračuje z r. 07</t>
  </si>
  <si>
    <t xml:space="preserve"> - Realizácia Námestie slobody</t>
  </si>
  <si>
    <t xml:space="preserve"> - Projekty Priemyselná zóna</t>
  </si>
  <si>
    <t xml:space="preserve"> - Realizácii GPS systému MsP - dofinancovanie</t>
  </si>
  <si>
    <t xml:space="preserve"> - Kopírovací stroj na sekretariát primátora</t>
  </si>
  <si>
    <t xml:space="preserve"> - Presne nedefinovateľné vyporiadanie pozemkov pre právne odd.</t>
  </si>
  <si>
    <t xml:space="preserve"> - Montáž ukotvenia invalidného vozíka + bezpečnostný pás</t>
  </si>
  <si>
    <t xml:space="preserve"> - Projekt vybudovania prípojky plynu na Hviezdoslavovej ul., blok B</t>
  </si>
  <si>
    <t xml:space="preserve"> - Projekt vybudovania plynovej kotolne na Hviezdoslavovej ul.</t>
  </si>
  <si>
    <t xml:space="preserve"> - Realizácia prípojky plynu na Hviezdoslavovej ulici</t>
  </si>
  <si>
    <t xml:space="preserve"> - Realizácia vybudovania vlastnej plynovej kotolne na Hviezdosl.ul.</t>
  </si>
  <si>
    <t xml:space="preserve"> - Budovanie nových detských zariadení</t>
  </si>
  <si>
    <t xml:space="preserve"> - Otvorený športový areál Kopanice</t>
  </si>
  <si>
    <t xml:space="preserve"> - Vozidlo na prepravu stravy </t>
  </si>
  <si>
    <t xml:space="preserve"> - Vrátenie kapitálových prostriedkov pre školstvo z roku 2007</t>
  </si>
  <si>
    <t xml:space="preserve"> - Generálna oprava vzduchotechnického zariadenia</t>
  </si>
  <si>
    <t xml:space="preserve"> - Výmena technologického zariadenia na meranie chlóru</t>
  </si>
  <si>
    <t>Fond životného prostredia</t>
  </si>
  <si>
    <t>E/ Úprava plánu tvorby a použitia mimorozpočtových prostriedkov mesta (fondy)</t>
  </si>
  <si>
    <t xml:space="preserve">E/   ÚPRAVA PLÁNU TVORBY A POUŽITIA MIMOROZPOČTOVÝCH PROSTRIEDKOV MESTA </t>
  </si>
  <si>
    <t xml:space="preserve"> - Telovýchovná jednota VPS Hradec - vybudovanie oplotenia a</t>
  </si>
  <si>
    <t xml:space="preserve">    zakúpenie záchytných sietí na futbalovom ihrisku</t>
  </si>
  <si>
    <t>P/V</t>
  </si>
  <si>
    <t>Funkčná</t>
  </si>
  <si>
    <t>TEXT</t>
  </si>
  <si>
    <t>Suma</t>
  </si>
  <si>
    <t>V</t>
  </si>
  <si>
    <t>11.8.3</t>
  </si>
  <si>
    <t>08.4.0</t>
  </si>
  <si>
    <t>640</t>
  </si>
  <si>
    <t>Komisia mládeže</t>
  </si>
  <si>
    <t>09.</t>
  </si>
  <si>
    <t>600</t>
  </si>
  <si>
    <t>CVČ - projekt "Prievidza deťom"</t>
  </si>
  <si>
    <t>11.8.4</t>
  </si>
  <si>
    <t>12.2.1</t>
  </si>
  <si>
    <t>08.1.0</t>
  </si>
  <si>
    <t>Komisia športu</t>
  </si>
  <si>
    <t>ZŠ Energetikov - športový družobný styk</t>
  </si>
  <si>
    <t>11.9.1</t>
  </si>
  <si>
    <t>09.5.0</t>
  </si>
  <si>
    <t>Komisia školstva</t>
  </si>
  <si>
    <t>MŠ Mišúta na oslavy založenia školy</t>
  </si>
  <si>
    <t>17.1.6.</t>
  </si>
  <si>
    <t>01.1.1.6</t>
  </si>
  <si>
    <t>Materiál</t>
  </si>
  <si>
    <t>3.6.7</t>
  </si>
  <si>
    <t>Galéria mesta Prievidza v budove MsÚ</t>
  </si>
  <si>
    <t>17.1.1</t>
  </si>
  <si>
    <t>Mzdy, platy, služobné príjmy a ostatné osobné vyrovnania</t>
  </si>
  <si>
    <t>5.1.1</t>
  </si>
  <si>
    <t>03.1.0</t>
  </si>
  <si>
    <t>17.1.2</t>
  </si>
  <si>
    <t>Poistné a príspevok do poisťovní</t>
  </si>
  <si>
    <t>5.1.2</t>
  </si>
  <si>
    <t>10.1.3</t>
  </si>
  <si>
    <t>06.4.0</t>
  </si>
  <si>
    <t>Transfer na VO</t>
  </si>
  <si>
    <t>10.1.2</t>
  </si>
  <si>
    <t>Transfer na prevádzku VO</t>
  </si>
  <si>
    <t>11.1.2</t>
  </si>
  <si>
    <t>MŠ - tovary a služby</t>
  </si>
  <si>
    <t>11.2.</t>
  </si>
  <si>
    <t>ZŠ Rastislavova - havária časti vykurovacích systémov</t>
  </si>
  <si>
    <t>Presuny</t>
  </si>
  <si>
    <t xml:space="preserve"> -  36 tis. Sk vlastné zdroje účastníkov (viď príjmy 223001),</t>
  </si>
  <si>
    <t xml:space="preserve"> - Dofinancovanie projektu separovaného zberu ( dopravník k triediacej linke,</t>
  </si>
  <si>
    <t xml:space="preserve">   mostová váha, odstavné plochy, opláštenie linky, vysokozdvižný vozík, ...)</t>
  </si>
  <si>
    <t>Program.</t>
  </si>
  <si>
    <t>členenie</t>
  </si>
  <si>
    <t>klasifik.</t>
  </si>
  <si>
    <t>klasif.</t>
  </si>
  <si>
    <t>Ekonom.</t>
  </si>
  <si>
    <t>D/   PRESUNY ROZPOČTOVÝCH PROSTRIEDKOV (v tis. Sk)</t>
  </si>
  <si>
    <t>11.4.</t>
  </si>
  <si>
    <t>11.1.</t>
  </si>
  <si>
    <t>09.5.0.1</t>
  </si>
  <si>
    <t>CVČ - II. ročník súťaže družstiev o putov.cenu primátora</t>
  </si>
  <si>
    <t>11.5.</t>
  </si>
  <si>
    <t>09.6.0.1</t>
  </si>
  <si>
    <t>Tovary a služby - inde nedefinované</t>
  </si>
  <si>
    <t xml:space="preserve">Cirkevné 8-ročné gymnázium - Mariana Gatialová, s.r.o. </t>
  </si>
  <si>
    <t>Cirkevná ZŠ - Združená stredná škola stavebná</t>
  </si>
  <si>
    <t>11.1</t>
  </si>
  <si>
    <t>Bežné transfery MŠ</t>
  </si>
  <si>
    <t>Tovary a služby MŠ</t>
  </si>
  <si>
    <t>610 ,620</t>
  </si>
  <si>
    <t>Mzdy a odvody ZŠ Energetikov</t>
  </si>
  <si>
    <t>Bežné transfery</t>
  </si>
  <si>
    <t xml:space="preserve"> - Prevod z fondu rozvoja mesta</t>
  </si>
  <si>
    <t>11.3.</t>
  </si>
  <si>
    <t xml:space="preserve">1. Zvýšiť mieru informovanosti o činnosti mestskej polície a ostatných záchranných zložiek formou </t>
  </si>
  <si>
    <t xml:space="preserve">C/ Celková bilancia rozpočtu po II. úprave a po zapracovaní rozpočtových presunov </t>
  </si>
  <si>
    <t>MsZ</t>
  </si>
  <si>
    <t>I.</t>
  </si>
  <si>
    <t>berie na vedomie</t>
  </si>
  <si>
    <t>II.</t>
  </si>
  <si>
    <t>schvaľuje-neschvaľuje</t>
  </si>
  <si>
    <t>Príjmová časť rozpočtu</t>
  </si>
  <si>
    <t>bežné príjmy</t>
  </si>
  <si>
    <t>kapitálové príjmy</t>
  </si>
  <si>
    <t>príjmové finančné operácie</t>
  </si>
  <si>
    <t>Výdavková časť rozpočtu</t>
  </si>
  <si>
    <t>bežné výdavky</t>
  </si>
  <si>
    <t>kapitálové výdavky</t>
  </si>
  <si>
    <t>výdavkové finančné operácie</t>
  </si>
  <si>
    <t>návrh II. úpravy programového rozpočtu mesta Prievidza na rok 2008</t>
  </si>
  <si>
    <t>II. úpravu programového rozpočtu mesta Prievidza na rok 2008</t>
  </si>
  <si>
    <t>s Nestlé Slovensko, s.r.o." (viď výdavky P 11.1)</t>
  </si>
  <si>
    <t>(viď výdavky P 11.8)</t>
  </si>
  <si>
    <t xml:space="preserve">(viď príjmy pol. 212004, 223001 a 311) </t>
  </si>
  <si>
    <t>Návrh na uznesenie</t>
  </si>
  <si>
    <t>Aktivita 3:</t>
  </si>
  <si>
    <t>Podpora kultúrnych domov</t>
  </si>
  <si>
    <t>Rekonštrukcia kultúrneho domu Necpaly</t>
  </si>
  <si>
    <t>Zvýšenie o 7 800 tis. Sk na riešenie havaríjneho stavu</t>
  </si>
  <si>
    <t>kultúrneho domu v Necpaloch, v tom:</t>
  </si>
  <si>
    <t xml:space="preserve"> - 6 000 tis. Sk - dotácia z MF SR v zmysle uznesenia</t>
  </si>
  <si>
    <t xml:space="preserve"> - 1 800 tis. Sk - spolufinancovanie projektu zo strany mesta.</t>
  </si>
  <si>
    <t>vlády SR č. 311/2008 zo dňa 14.5.2008 (viď príjmy 322001),</t>
  </si>
  <si>
    <t xml:space="preserve"> - Na rekonštrukciu Kultúrneho domu Necpaly</t>
  </si>
  <si>
    <t>Zvýšenie o 6 000 tis. Sk na základe oznámenia o poskytnutí</t>
  </si>
  <si>
    <t xml:space="preserve">dotácie z MF SR v zmysle uznesenia vlády SR č. 311/2008 </t>
  </si>
  <si>
    <t>zo dňa 14.5.2008. (viď výdavky P13.3)</t>
  </si>
  <si>
    <t xml:space="preserve"> - Rekonštrukcia Kultúrneho domu Necpaly - spolufinancovanie</t>
  </si>
  <si>
    <t xml:space="preserve">Zvýšenie o 2 000 tis. Sk na: </t>
  </si>
  <si>
    <t xml:space="preserve"> - vybudovanie oplotenia a zakúpenie záchytných sietí na futbalové</t>
  </si>
  <si>
    <t xml:space="preserve"> ihrisko v Hradci vo výške 200 tis. Sk (viď výdavky P 12.2),</t>
  </si>
  <si>
    <t xml:space="preserve"> - rekonštrukciu Kultúrneho domu Necpaly - spolufinancovanie</t>
  </si>
  <si>
    <t>vo výške 1 800 tis. Sk (viď výdavky P 13.3).</t>
  </si>
  <si>
    <t xml:space="preserve">bez dopadu, nakoľko efekt sa prejaví </t>
  </si>
  <si>
    <t>až v nasledujúcom roku, po dokončení rekonštrukcie a zač</t>
  </si>
  <si>
    <t>limitu dotácie z MF SR, ktoré budú použité na stavebné</t>
  </si>
  <si>
    <t>úpravy bytových jednotiek. (viď príjmy 322001)</t>
  </si>
  <si>
    <t>v roku 2008 bez dopadu</t>
  </si>
  <si>
    <t>Materiál č. 37/08</t>
  </si>
  <si>
    <t>MsR 17. 06. 2008</t>
  </si>
  <si>
    <t>MsZ  24. 06. 2008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</si>
</sst>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68">
    <font>
      <sz val="10"/>
      <name val="Arial"/>
      <family val="0"/>
    </font>
    <font>
      <u val="single"/>
      <sz val="10"/>
      <name val="Arial"/>
      <family val="0"/>
    </font>
    <font>
      <sz val="8"/>
      <name val="Arial"/>
      <family val="0"/>
    </font>
    <font>
      <sz val="10"/>
      <name val="Arial CE"/>
      <family val="0"/>
    </font>
    <font>
      <sz val="12"/>
      <name val="Arial"/>
      <family val="0"/>
    </font>
    <font>
      <b/>
      <sz val="14"/>
      <name val="Arial CE"/>
      <family val="2"/>
    </font>
    <font>
      <i/>
      <sz val="10"/>
      <name val="Arial CE"/>
      <family val="2"/>
    </font>
    <font>
      <sz val="11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0"/>
    </font>
    <font>
      <sz val="11"/>
      <name val="Arial"/>
      <family val="0"/>
    </font>
    <font>
      <b/>
      <u val="single"/>
      <sz val="11"/>
      <name val="Arial CE"/>
      <family val="2"/>
    </font>
    <font>
      <sz val="10"/>
      <color indexed="9"/>
      <name val="Arial CE"/>
      <family val="2"/>
    </font>
    <font>
      <u val="single"/>
      <sz val="11"/>
      <name val="Arial CE"/>
      <family val="2"/>
    </font>
    <font>
      <b/>
      <i/>
      <sz val="9"/>
      <name val="Arial CE"/>
      <family val="0"/>
    </font>
    <font>
      <b/>
      <sz val="11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5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9"/>
      <name val="Arial CE"/>
      <family val="2"/>
    </font>
    <font>
      <b/>
      <u val="single"/>
      <sz val="9"/>
      <name val="Arial CE"/>
      <family val="2"/>
    </font>
    <font>
      <sz val="9"/>
      <name val="Arial"/>
      <family val="0"/>
    </font>
    <font>
      <b/>
      <sz val="9"/>
      <name val="Arial CE"/>
      <family val="0"/>
    </font>
    <font>
      <u val="single"/>
      <sz val="9"/>
      <name val="Arial CE"/>
      <family val="2"/>
    </font>
    <font>
      <b/>
      <sz val="11"/>
      <name val="Arial CE"/>
      <family val="0"/>
    </font>
    <font>
      <b/>
      <sz val="10"/>
      <name val="Arial"/>
      <family val="2"/>
    </font>
    <font>
      <sz val="10"/>
      <color indexed="9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2" applyNumberFormat="0" applyFill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4" borderId="8" applyNumberFormat="0" applyAlignment="0" applyProtection="0"/>
    <xf numFmtId="0" fontId="64" fillId="25" borderId="8" applyNumberFormat="0" applyAlignment="0" applyProtection="0"/>
    <xf numFmtId="0" fontId="65" fillId="25" borderId="9" applyNumberFormat="0" applyAlignment="0" applyProtection="0"/>
    <xf numFmtId="0" fontId="66" fillId="0" borderId="0" applyNumberFormat="0" applyFill="0" applyBorder="0" applyAlignment="0" applyProtection="0"/>
    <xf numFmtId="0" fontId="67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3" fillId="33" borderId="0" xfId="0" applyFont="1" applyFill="1" applyBorder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14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10" xfId="0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2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49" fontId="0" fillId="0" borderId="0" xfId="0" applyNumberForma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1" xfId="0" applyFont="1" applyBorder="1" applyAlignment="1">
      <alignment/>
    </xf>
    <xf numFmtId="3" fontId="7" fillId="0" borderId="11" xfId="0" applyNumberFormat="1" applyFont="1" applyBorder="1" applyAlignment="1">
      <alignment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13" xfId="0" applyFont="1" applyBorder="1" applyAlignment="1">
      <alignment/>
    </xf>
    <xf numFmtId="3" fontId="7" fillId="0" borderId="13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3" fontId="4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0" fontId="11" fillId="0" borderId="0" xfId="0" applyFont="1" applyAlignment="1">
      <alignment/>
    </xf>
    <xf numFmtId="3" fontId="11" fillId="0" borderId="0" xfId="0" applyNumberFormat="1" applyFont="1" applyAlignment="1">
      <alignment/>
    </xf>
    <xf numFmtId="49" fontId="11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3" fontId="0" fillId="0" borderId="12" xfId="0" applyNumberFormat="1" applyFont="1" applyBorder="1" applyAlignment="1">
      <alignment/>
    </xf>
    <xf numFmtId="0" fontId="12" fillId="0" borderId="0" xfId="0" applyFont="1" applyAlignment="1">
      <alignment/>
    </xf>
    <xf numFmtId="3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11" xfId="0" applyFont="1" applyBorder="1" applyAlignment="1">
      <alignment/>
    </xf>
    <xf numFmtId="3" fontId="13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3" fontId="3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3" fontId="0" fillId="0" borderId="11" xfId="0" applyNumberFormat="1" applyFont="1" applyBorder="1" applyAlignment="1">
      <alignment/>
    </xf>
    <xf numFmtId="0" fontId="9" fillId="0" borderId="0" xfId="0" applyFont="1" applyAlignment="1">
      <alignment horizontal="left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14" fontId="18" fillId="0" borderId="0" xfId="0" applyNumberFormat="1" applyFont="1" applyAlignment="1">
      <alignment horizontal="left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15" fillId="0" borderId="0" xfId="0" applyFont="1" applyAlignment="1">
      <alignment/>
    </xf>
    <xf numFmtId="0" fontId="27" fillId="0" borderId="0" xfId="0" applyFont="1" applyAlignment="1">
      <alignment/>
    </xf>
    <xf numFmtId="0" fontId="24" fillId="0" borderId="0" xfId="0" applyFont="1" applyAlignment="1">
      <alignment/>
    </xf>
    <xf numFmtId="3" fontId="24" fillId="0" borderId="0" xfId="0" applyNumberFormat="1" applyFont="1" applyFill="1" applyBorder="1" applyAlignment="1">
      <alignment horizontal="left"/>
    </xf>
    <xf numFmtId="0" fontId="24" fillId="0" borderId="0" xfId="0" applyFont="1" applyFill="1" applyBorder="1" applyAlignment="1">
      <alignment horizontal="left"/>
    </xf>
    <xf numFmtId="0" fontId="24" fillId="33" borderId="0" xfId="0" applyFont="1" applyFill="1" applyBorder="1" applyAlignment="1">
      <alignment/>
    </xf>
    <xf numFmtId="3" fontId="25" fillId="0" borderId="0" xfId="0" applyNumberFormat="1" applyFont="1" applyAlignment="1">
      <alignment/>
    </xf>
    <xf numFmtId="3" fontId="26" fillId="0" borderId="0" xfId="0" applyNumberFormat="1" applyFont="1" applyAlignment="1">
      <alignment/>
    </xf>
    <xf numFmtId="3" fontId="28" fillId="0" borderId="0" xfId="0" applyNumberFormat="1" applyFont="1" applyAlignment="1">
      <alignment/>
    </xf>
    <xf numFmtId="3" fontId="24" fillId="0" borderId="0" xfId="0" applyNumberFormat="1" applyFont="1" applyAlignment="1">
      <alignment/>
    </xf>
    <xf numFmtId="3" fontId="24" fillId="0" borderId="0" xfId="0" applyNumberFormat="1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 horizontal="center"/>
    </xf>
    <xf numFmtId="49" fontId="30" fillId="0" borderId="0" xfId="0" applyNumberFormat="1" applyFont="1" applyAlignment="1">
      <alignment horizontal="center"/>
    </xf>
    <xf numFmtId="3" fontId="30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/>
    </xf>
    <xf numFmtId="3" fontId="0" fillId="0" borderId="10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49" fontId="0" fillId="0" borderId="10" xfId="0" applyNumberFormat="1" applyFill="1" applyBorder="1" applyAlignment="1">
      <alignment horizontal="left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left"/>
    </xf>
    <xf numFmtId="3" fontId="0" fillId="0" borderId="0" xfId="0" applyNumberForma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left"/>
    </xf>
    <xf numFmtId="3" fontId="0" fillId="0" borderId="10" xfId="0" applyNumberFormat="1" applyFill="1" applyBorder="1" applyAlignment="1">
      <alignment/>
    </xf>
    <xf numFmtId="49" fontId="0" fillId="0" borderId="10" xfId="0" applyNumberForma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29" fillId="0" borderId="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30" fillId="0" borderId="0" xfId="0" applyFont="1" applyAlignment="1">
      <alignment/>
    </xf>
    <xf numFmtId="3" fontId="3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3" fontId="31" fillId="0" borderId="0" xfId="0" applyNumberFormat="1" applyFont="1" applyBorder="1" applyAlignment="1">
      <alignment/>
    </xf>
    <xf numFmtId="0" fontId="31" fillId="0" borderId="0" xfId="0" applyFont="1" applyBorder="1" applyAlignment="1">
      <alignment/>
    </xf>
    <xf numFmtId="0" fontId="30" fillId="0" borderId="0" xfId="0" applyFont="1" applyAlignment="1">
      <alignment horizontal="right"/>
    </xf>
    <xf numFmtId="0" fontId="33" fillId="0" borderId="0" xfId="0" applyFont="1" applyAlignment="1">
      <alignment/>
    </xf>
    <xf numFmtId="0" fontId="20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2" fillId="0" borderId="0" xfId="0" applyFont="1" applyAlignment="1">
      <alignment horizontal="right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F28" sqref="F28"/>
    </sheetView>
  </sheetViews>
  <sheetFormatPr defaultColWidth="9.140625" defaultRowHeight="12.75"/>
  <cols>
    <col min="7" max="7" width="29.7109375" style="0" customWidth="1"/>
  </cols>
  <sheetData>
    <row r="1" spans="1:8" ht="12.75">
      <c r="A1" s="73"/>
      <c r="B1" s="73"/>
      <c r="C1" s="73"/>
      <c r="D1" s="73"/>
      <c r="E1" s="73"/>
      <c r="F1" s="73"/>
      <c r="G1" s="73"/>
      <c r="H1" s="73"/>
    </row>
    <row r="2" spans="1:7" ht="15.75">
      <c r="A2" s="73"/>
      <c r="B2" s="73"/>
      <c r="C2" s="73"/>
      <c r="D2" s="73"/>
      <c r="E2" s="73"/>
      <c r="F2" s="73"/>
      <c r="G2" s="74" t="s">
        <v>213</v>
      </c>
    </row>
    <row r="3" spans="1:7" ht="15.75">
      <c r="A3" s="73"/>
      <c r="B3" s="73"/>
      <c r="C3" s="73"/>
      <c r="D3" s="73"/>
      <c r="E3" s="73"/>
      <c r="F3" s="73"/>
      <c r="G3" s="74"/>
    </row>
    <row r="4" spans="1:7" ht="15.75">
      <c r="A4" s="73"/>
      <c r="B4" s="73"/>
      <c r="C4" s="73"/>
      <c r="D4" s="73"/>
      <c r="E4" s="73"/>
      <c r="F4" s="73"/>
      <c r="G4" s="74" t="s">
        <v>202</v>
      </c>
    </row>
    <row r="5" spans="1:7" ht="15.75">
      <c r="A5" s="73"/>
      <c r="B5" s="73"/>
      <c r="C5" s="73"/>
      <c r="D5" s="73"/>
      <c r="E5" s="73"/>
      <c r="F5" s="73"/>
      <c r="G5" s="75">
        <v>39616</v>
      </c>
    </row>
    <row r="6" spans="1:7" ht="15.75">
      <c r="A6" s="73"/>
      <c r="B6" s="73"/>
      <c r="C6" s="73"/>
      <c r="D6" s="73"/>
      <c r="E6" s="73"/>
      <c r="F6" s="73"/>
      <c r="G6" s="74"/>
    </row>
    <row r="7" spans="1:7" ht="15.75">
      <c r="A7" s="73"/>
      <c r="B7" s="73"/>
      <c r="C7" s="73"/>
      <c r="D7" s="73"/>
      <c r="E7" s="73"/>
      <c r="F7" s="73"/>
      <c r="G7" s="74" t="s">
        <v>203</v>
      </c>
    </row>
    <row r="8" spans="1:7" ht="15.75">
      <c r="A8" s="73"/>
      <c r="B8" s="73"/>
      <c r="C8" s="73"/>
      <c r="D8" s="73"/>
      <c r="E8" s="73"/>
      <c r="F8" s="73"/>
      <c r="G8" s="75">
        <v>39623</v>
      </c>
    </row>
    <row r="9" spans="1:8" ht="14.25">
      <c r="A9" s="73"/>
      <c r="B9" s="73"/>
      <c r="C9" s="73"/>
      <c r="D9" s="73"/>
      <c r="E9" s="73"/>
      <c r="F9" s="73"/>
      <c r="G9" s="73"/>
      <c r="H9" s="76"/>
    </row>
    <row r="10" spans="1:8" ht="14.25">
      <c r="A10" s="73"/>
      <c r="B10" s="73"/>
      <c r="C10" s="73"/>
      <c r="D10" s="73"/>
      <c r="E10" s="73"/>
      <c r="F10" s="73"/>
      <c r="G10" s="73"/>
      <c r="H10" s="76"/>
    </row>
    <row r="11" spans="1:8" ht="14.25">
      <c r="A11" s="73"/>
      <c r="B11" s="73"/>
      <c r="C11" s="73"/>
      <c r="D11" s="73"/>
      <c r="E11" s="73"/>
      <c r="F11" s="73"/>
      <c r="G11" s="73"/>
      <c r="H11" s="76"/>
    </row>
    <row r="12" spans="1:8" ht="12.75">
      <c r="A12" s="73"/>
      <c r="B12" s="73"/>
      <c r="C12" s="73"/>
      <c r="D12" s="73"/>
      <c r="E12" s="73"/>
      <c r="F12" s="73"/>
      <c r="G12" s="73"/>
      <c r="H12" s="73"/>
    </row>
    <row r="13" spans="1:8" ht="12.75">
      <c r="A13" s="73"/>
      <c r="B13" s="73"/>
      <c r="C13" s="73"/>
      <c r="D13" s="73"/>
      <c r="E13" s="73"/>
      <c r="F13" s="73"/>
      <c r="G13" s="73"/>
      <c r="H13" s="73"/>
    </row>
    <row r="14" spans="1:8" ht="12.75">
      <c r="A14" s="73"/>
      <c r="B14" s="73"/>
      <c r="C14" s="73"/>
      <c r="D14" s="73"/>
      <c r="E14" s="73"/>
      <c r="F14" s="73"/>
      <c r="G14" s="73"/>
      <c r="H14" s="73"/>
    </row>
    <row r="15" spans="1:8" ht="12.75">
      <c r="A15" s="73"/>
      <c r="B15" s="73"/>
      <c r="C15" s="73"/>
      <c r="D15" s="73"/>
      <c r="E15" s="73"/>
      <c r="F15" s="73"/>
      <c r="G15" s="73"/>
      <c r="H15" s="73"/>
    </row>
    <row r="16" spans="1:8" ht="12.75">
      <c r="A16" s="73"/>
      <c r="B16" s="73"/>
      <c r="C16" s="73"/>
      <c r="D16" s="73"/>
      <c r="E16" s="73"/>
      <c r="F16" s="73"/>
      <c r="G16" s="73"/>
      <c r="H16" s="73"/>
    </row>
    <row r="17" spans="1:8" ht="12.75">
      <c r="A17" s="73"/>
      <c r="B17" s="73"/>
      <c r="C17" s="73"/>
      <c r="D17" s="73"/>
      <c r="E17" s="73"/>
      <c r="F17" s="73"/>
      <c r="G17" s="73"/>
      <c r="H17" s="73"/>
    </row>
    <row r="18" spans="1:8" ht="19.5">
      <c r="A18" s="133" t="s">
        <v>214</v>
      </c>
      <c r="B18" s="133"/>
      <c r="C18" s="133"/>
      <c r="D18" s="133"/>
      <c r="E18" s="133"/>
      <c r="F18" s="133"/>
      <c r="G18" s="133"/>
      <c r="H18" s="77"/>
    </row>
    <row r="20" spans="1:8" ht="19.5">
      <c r="A20" s="133" t="s">
        <v>204</v>
      </c>
      <c r="B20" s="133"/>
      <c r="C20" s="133"/>
      <c r="D20" s="133"/>
      <c r="E20" s="133"/>
      <c r="F20" s="133"/>
      <c r="G20" s="133"/>
      <c r="H20" s="77"/>
    </row>
    <row r="21" spans="1:8" ht="12.75">
      <c r="A21" s="73"/>
      <c r="B21" s="73"/>
      <c r="C21" s="73"/>
      <c r="D21" s="73"/>
      <c r="E21" s="73"/>
      <c r="F21" s="73"/>
      <c r="G21" s="73"/>
      <c r="H21" s="73"/>
    </row>
    <row r="22" spans="1:8" ht="12.75">
      <c r="A22" s="73"/>
      <c r="B22" s="73"/>
      <c r="C22" s="73"/>
      <c r="D22" s="73"/>
      <c r="E22" s="73"/>
      <c r="F22" s="73"/>
      <c r="G22" s="73"/>
      <c r="H22" s="73"/>
    </row>
    <row r="23" spans="1:8" ht="12.75">
      <c r="A23" s="73"/>
      <c r="B23" s="73"/>
      <c r="C23" s="73"/>
      <c r="D23" s="73"/>
      <c r="E23" s="73"/>
      <c r="F23" s="73"/>
      <c r="G23" s="73"/>
      <c r="H23" s="73"/>
    </row>
    <row r="24" spans="1:8" ht="12.75">
      <c r="A24" s="73"/>
      <c r="B24" s="73"/>
      <c r="C24" s="73"/>
      <c r="D24" s="73"/>
      <c r="E24" s="73"/>
      <c r="F24" s="73"/>
      <c r="G24" s="73"/>
      <c r="H24" s="73"/>
    </row>
    <row r="25" spans="1:8" ht="12.75">
      <c r="A25" s="73"/>
      <c r="B25" s="73"/>
      <c r="C25" s="73"/>
      <c r="D25" s="73"/>
      <c r="E25" s="73"/>
      <c r="F25" s="73"/>
      <c r="G25" s="73"/>
      <c r="H25" s="73"/>
    </row>
    <row r="26" spans="1:8" ht="12.75">
      <c r="A26" s="73"/>
      <c r="B26" s="73"/>
      <c r="C26" s="73"/>
      <c r="D26" s="73"/>
      <c r="E26" s="73"/>
      <c r="F26" s="73"/>
      <c r="G26" s="73"/>
      <c r="H26" s="73"/>
    </row>
    <row r="27" spans="1:8" ht="12.75">
      <c r="A27" s="73"/>
      <c r="B27" s="73"/>
      <c r="C27" s="73"/>
      <c r="D27" s="73"/>
      <c r="E27" s="73"/>
      <c r="F27" s="73"/>
      <c r="G27" s="73"/>
      <c r="H27" s="73"/>
    </row>
    <row r="28" spans="1:8" ht="12.75">
      <c r="A28" s="73"/>
      <c r="B28" s="73"/>
      <c r="C28" s="73"/>
      <c r="D28" s="73"/>
      <c r="E28" s="73"/>
      <c r="F28" s="73"/>
      <c r="G28" s="73"/>
      <c r="H28" s="73"/>
    </row>
    <row r="29" spans="1:8" ht="12.75">
      <c r="A29" s="73"/>
      <c r="B29" s="73"/>
      <c r="C29" s="73"/>
      <c r="D29" s="73"/>
      <c r="E29" s="73"/>
      <c r="F29" s="73"/>
      <c r="G29" s="73"/>
      <c r="H29" s="73"/>
    </row>
    <row r="30" spans="1:8" ht="12.75">
      <c r="A30" s="73"/>
      <c r="B30" s="73"/>
      <c r="C30" s="73"/>
      <c r="D30" s="73"/>
      <c r="E30" s="73"/>
      <c r="F30" s="73"/>
      <c r="G30" s="73"/>
      <c r="H30" s="73"/>
    </row>
    <row r="31" spans="1:8" ht="15">
      <c r="A31" s="73"/>
      <c r="B31" s="76" t="s">
        <v>205</v>
      </c>
      <c r="C31" s="76"/>
      <c r="D31" s="76"/>
      <c r="E31" s="78"/>
      <c r="F31" s="78"/>
      <c r="G31" s="78"/>
      <c r="H31" s="78"/>
    </row>
    <row r="32" spans="1:8" ht="15">
      <c r="A32" s="73"/>
      <c r="B32" s="76"/>
      <c r="C32" s="76"/>
      <c r="D32" s="76"/>
      <c r="E32" s="78"/>
      <c r="F32" s="78"/>
      <c r="G32" s="78"/>
      <c r="H32" s="78"/>
    </row>
    <row r="33" spans="1:8" ht="15">
      <c r="A33" s="73"/>
      <c r="B33" s="76"/>
      <c r="C33" s="76"/>
      <c r="D33" s="76"/>
      <c r="E33" s="78"/>
      <c r="F33" s="78"/>
      <c r="G33" s="78"/>
      <c r="H33" s="78"/>
    </row>
    <row r="34" spans="1:8" ht="15">
      <c r="A34" s="73"/>
      <c r="B34" s="76" t="s">
        <v>206</v>
      </c>
      <c r="C34" s="76"/>
      <c r="D34" s="76" t="s">
        <v>207</v>
      </c>
      <c r="E34" s="78"/>
      <c r="F34" s="78"/>
      <c r="G34" s="78"/>
      <c r="H34" s="78"/>
    </row>
    <row r="35" spans="1:8" ht="15">
      <c r="A35" s="73"/>
      <c r="B35" s="76"/>
      <c r="C35" s="76"/>
      <c r="D35" s="76" t="s">
        <v>208</v>
      </c>
      <c r="E35" s="78"/>
      <c r="F35" s="78"/>
      <c r="G35" s="78"/>
      <c r="H35" s="78"/>
    </row>
    <row r="36" spans="1:8" ht="15">
      <c r="A36" s="73"/>
      <c r="B36" s="76" t="s">
        <v>209</v>
      </c>
      <c r="C36" s="76"/>
      <c r="D36" s="76" t="s">
        <v>210</v>
      </c>
      <c r="E36" s="78"/>
      <c r="F36" s="78"/>
      <c r="G36" s="78"/>
      <c r="H36" s="78"/>
    </row>
    <row r="37" spans="1:8" ht="15">
      <c r="A37" s="73"/>
      <c r="B37" s="76"/>
      <c r="C37" s="76"/>
      <c r="D37" s="76"/>
      <c r="E37" s="78"/>
      <c r="F37" s="78"/>
      <c r="G37" s="78"/>
      <c r="H37" s="78"/>
    </row>
    <row r="38" spans="1:8" ht="15">
      <c r="A38" s="73"/>
      <c r="B38" s="76"/>
      <c r="C38" s="76"/>
      <c r="D38" s="76"/>
      <c r="E38" s="78"/>
      <c r="F38" s="78"/>
      <c r="G38" s="78"/>
      <c r="H38" s="78"/>
    </row>
    <row r="39" spans="1:8" ht="15">
      <c r="A39" s="73"/>
      <c r="B39" s="76" t="s">
        <v>211</v>
      </c>
      <c r="C39" s="76"/>
      <c r="D39" s="76" t="s">
        <v>212</v>
      </c>
      <c r="E39" s="78"/>
      <c r="F39" s="78"/>
      <c r="G39" s="78"/>
      <c r="H39" s="78"/>
    </row>
    <row r="40" spans="1:8" ht="15.75">
      <c r="A40" s="73"/>
      <c r="B40" s="79"/>
      <c r="C40" s="79"/>
      <c r="D40" s="79"/>
      <c r="E40" s="79"/>
      <c r="F40" s="79"/>
      <c r="G40" s="79"/>
      <c r="H40" s="79"/>
    </row>
    <row r="41" spans="1:8" ht="12.75">
      <c r="A41" s="73"/>
      <c r="B41" s="73"/>
      <c r="C41" s="73"/>
      <c r="D41" s="73"/>
      <c r="E41" s="73"/>
      <c r="F41" s="73"/>
      <c r="G41" s="73"/>
      <c r="H41" s="73"/>
    </row>
    <row r="42" spans="1:8" ht="12.75">
      <c r="A42" s="73"/>
      <c r="B42" s="73"/>
      <c r="C42" s="73"/>
      <c r="D42" s="73"/>
      <c r="E42" s="73"/>
      <c r="F42" s="73"/>
      <c r="G42" s="73"/>
      <c r="H42" s="73"/>
    </row>
    <row r="43" spans="1:8" ht="12.75">
      <c r="A43" s="73"/>
      <c r="B43" s="73"/>
      <c r="C43" s="73"/>
      <c r="D43" s="73"/>
      <c r="E43" s="73"/>
      <c r="F43" s="73"/>
      <c r="G43" s="73"/>
      <c r="H43" s="73"/>
    </row>
    <row r="44" spans="1:8" ht="12.75">
      <c r="A44" s="73"/>
      <c r="B44" s="73"/>
      <c r="C44" s="73"/>
      <c r="D44" s="73"/>
      <c r="E44" s="73"/>
      <c r="F44" s="73"/>
      <c r="G44" s="73"/>
      <c r="H44" s="73"/>
    </row>
    <row r="45" spans="1:8" ht="12.75">
      <c r="A45" s="73"/>
      <c r="B45" s="73"/>
      <c r="C45" s="73"/>
      <c r="D45" s="73"/>
      <c r="E45" s="73"/>
      <c r="F45" s="73"/>
      <c r="G45" s="73"/>
      <c r="H45" s="73"/>
    </row>
    <row r="46" spans="1:8" ht="12.75">
      <c r="A46" s="73"/>
      <c r="B46" s="73"/>
      <c r="C46" s="73"/>
      <c r="D46" s="73"/>
      <c r="E46" s="73"/>
      <c r="F46" s="73"/>
      <c r="G46" s="73"/>
      <c r="H46" s="73"/>
    </row>
    <row r="47" spans="1:8" ht="12.75">
      <c r="A47" s="73"/>
      <c r="B47" s="73"/>
      <c r="C47" s="73"/>
      <c r="D47" s="73"/>
      <c r="E47" s="73"/>
      <c r="F47" s="73"/>
      <c r="G47" s="73"/>
      <c r="H47" s="73"/>
    </row>
    <row r="48" spans="3:8" ht="12.75">
      <c r="C48" s="73"/>
      <c r="D48" s="73"/>
      <c r="E48" s="73"/>
      <c r="F48" s="73"/>
      <c r="G48" s="73"/>
      <c r="H48" s="73"/>
    </row>
    <row r="49" spans="1:8" ht="12.75">
      <c r="A49" s="73"/>
      <c r="B49" s="73"/>
      <c r="C49" s="73"/>
      <c r="D49" s="73"/>
      <c r="E49" s="73"/>
      <c r="F49" s="73"/>
      <c r="G49" s="73"/>
      <c r="H49" s="73"/>
    </row>
    <row r="50" spans="1:8" ht="12.75">
      <c r="A50" s="80" t="s">
        <v>215</v>
      </c>
      <c r="B50" s="73"/>
      <c r="C50" s="73"/>
      <c r="D50" s="73"/>
      <c r="E50" s="73"/>
      <c r="F50" s="73"/>
      <c r="G50" s="73"/>
      <c r="H50" s="73"/>
    </row>
    <row r="51" spans="1:8" ht="12.75">
      <c r="A51" s="73"/>
      <c r="B51" s="73"/>
      <c r="C51" s="73"/>
      <c r="D51" s="73"/>
      <c r="E51" s="73"/>
      <c r="F51" s="73"/>
      <c r="G51" s="73"/>
      <c r="H51" s="73"/>
    </row>
    <row r="52" spans="1:8" ht="12.75">
      <c r="A52" s="73"/>
      <c r="B52" s="73"/>
      <c r="C52" s="73"/>
      <c r="D52" s="73"/>
      <c r="E52" s="73"/>
      <c r="F52" s="73"/>
      <c r="G52" s="73"/>
      <c r="H52" s="73"/>
    </row>
  </sheetData>
  <sheetProtection/>
  <mergeCells count="2">
    <mergeCell ref="A18:G18"/>
    <mergeCell ref="A20:G20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3.421875" style="0" customWidth="1"/>
    <col min="2" max="2" width="6.00390625" style="0" customWidth="1"/>
    <col min="5" max="5" width="22.57421875" style="0" customWidth="1"/>
  </cols>
  <sheetData>
    <row r="1" ht="12.75">
      <c r="A1" s="124" t="s">
        <v>355</v>
      </c>
    </row>
    <row r="4" ht="12.75">
      <c r="B4" s="124" t="s">
        <v>337</v>
      </c>
    </row>
    <row r="6" spans="2:3" ht="12.75">
      <c r="B6" s="124" t="s">
        <v>338</v>
      </c>
      <c r="C6" s="124" t="s">
        <v>339</v>
      </c>
    </row>
    <row r="7" ht="12.75">
      <c r="C7" t="s">
        <v>350</v>
      </c>
    </row>
    <row r="9" spans="2:3" ht="12.75">
      <c r="B9" s="124" t="s">
        <v>340</v>
      </c>
      <c r="C9" s="124" t="s">
        <v>341</v>
      </c>
    </row>
    <row r="10" ht="12.75">
      <c r="C10" t="s">
        <v>351</v>
      </c>
    </row>
    <row r="13" spans="3:8" ht="12.75">
      <c r="C13" t="s">
        <v>342</v>
      </c>
      <c r="G13" s="125">
        <f>SUM(G14:G16)</f>
        <v>896294</v>
      </c>
      <c r="H13" s="124" t="s">
        <v>107</v>
      </c>
    </row>
    <row r="14" spans="3:8" ht="12.75">
      <c r="C14" t="s">
        <v>105</v>
      </c>
      <c r="D14" t="s">
        <v>343</v>
      </c>
      <c r="G14" s="6">
        <f>'II. úprava'!I320</f>
        <v>650908</v>
      </c>
      <c r="H14" t="s">
        <v>107</v>
      </c>
    </row>
    <row r="15" spans="4:8" ht="12.75">
      <c r="D15" t="s">
        <v>344</v>
      </c>
      <c r="G15" s="6">
        <f>'II. úprava'!I321</f>
        <v>51798</v>
      </c>
      <c r="H15" t="s">
        <v>107</v>
      </c>
    </row>
    <row r="16" spans="4:8" ht="12.75">
      <c r="D16" t="s">
        <v>345</v>
      </c>
      <c r="G16" s="6">
        <f>'II. úprava'!I322</f>
        <v>193588</v>
      </c>
      <c r="H16" t="s">
        <v>107</v>
      </c>
    </row>
    <row r="18" spans="3:8" ht="12.75">
      <c r="C18" t="s">
        <v>346</v>
      </c>
      <c r="G18" s="125">
        <f>SUM(G19:G21)</f>
        <v>896294</v>
      </c>
      <c r="H18" s="124" t="s">
        <v>107</v>
      </c>
    </row>
    <row r="19" spans="3:8" ht="12.75">
      <c r="C19" t="s">
        <v>105</v>
      </c>
      <c r="D19" t="s">
        <v>347</v>
      </c>
      <c r="G19" s="6">
        <f>'II. úprava'!I328</f>
        <v>633332</v>
      </c>
      <c r="H19" t="s">
        <v>107</v>
      </c>
    </row>
    <row r="20" spans="4:8" ht="12.75">
      <c r="D20" t="s">
        <v>348</v>
      </c>
      <c r="G20" s="6">
        <f>'II. úprava'!I329</f>
        <v>139784</v>
      </c>
      <c r="H20" t="s">
        <v>107</v>
      </c>
    </row>
    <row r="21" spans="4:8" ht="12.75">
      <c r="D21" t="s">
        <v>349</v>
      </c>
      <c r="G21" s="6">
        <f>'II. úprava'!I330</f>
        <v>123178</v>
      </c>
      <c r="H21" t="s">
        <v>107</v>
      </c>
    </row>
    <row r="22" ht="12.75">
      <c r="G22" s="6"/>
    </row>
    <row r="23" ht="12.75">
      <c r="G23" s="6"/>
    </row>
    <row r="24" ht="12.75">
      <c r="G24" s="6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43"/>
  <sheetViews>
    <sheetView tabSelected="1" zoomScalePageLayoutView="0" workbookViewId="0" topLeftCell="A1">
      <selection activeCell="G4" sqref="G4"/>
    </sheetView>
  </sheetViews>
  <sheetFormatPr defaultColWidth="9.140625" defaultRowHeight="12.75"/>
  <cols>
    <col min="1" max="1" width="9.421875" style="0" customWidth="1"/>
    <col min="2" max="2" width="8.00390625" style="0" customWidth="1"/>
    <col min="3" max="3" width="8.28125" style="0" customWidth="1"/>
    <col min="4" max="4" width="8.8515625" style="0" customWidth="1"/>
    <col min="5" max="5" width="8.421875" style="0" customWidth="1"/>
    <col min="6" max="6" width="24.7109375" style="0" customWidth="1"/>
    <col min="7" max="7" width="10.00390625" style="0" customWidth="1"/>
    <col min="8" max="8" width="9.28125" style="0" customWidth="1"/>
    <col min="9" max="9" width="9.7109375" style="0" customWidth="1"/>
  </cols>
  <sheetData>
    <row r="1" spans="1:11" ht="19.5" customHeight="1">
      <c r="A1" s="135" t="s">
        <v>379</v>
      </c>
      <c r="B1" s="135"/>
      <c r="C1" s="135"/>
      <c r="D1" s="135"/>
      <c r="E1" s="135"/>
      <c r="F1" s="135"/>
      <c r="G1" s="135"/>
      <c r="H1" s="135"/>
      <c r="I1" s="135"/>
      <c r="J1" s="135"/>
      <c r="K1" s="132"/>
    </row>
    <row r="2" spans="1:11" ht="19.5" customHeight="1">
      <c r="A2" s="135" t="s">
        <v>380</v>
      </c>
      <c r="B2" s="135"/>
      <c r="C2" s="135"/>
      <c r="D2" s="135"/>
      <c r="E2" s="135"/>
      <c r="F2" s="135"/>
      <c r="G2" s="135"/>
      <c r="H2" s="135"/>
      <c r="I2" s="135"/>
      <c r="J2" s="135"/>
      <c r="K2" s="132"/>
    </row>
    <row r="3" spans="1:11" ht="19.5" customHeight="1">
      <c r="A3" s="135" t="s">
        <v>381</v>
      </c>
      <c r="B3" s="135"/>
      <c r="C3" s="135"/>
      <c r="D3" s="135"/>
      <c r="E3" s="135"/>
      <c r="F3" s="135"/>
      <c r="G3" s="135"/>
      <c r="H3" s="135"/>
      <c r="I3" s="135"/>
      <c r="J3" s="135"/>
      <c r="K3" s="132"/>
    </row>
    <row r="4" spans="1:10" ht="19.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</row>
    <row r="5" spans="1:10" ht="18">
      <c r="A5" s="71" t="s">
        <v>199</v>
      </c>
      <c r="B5" s="36"/>
      <c r="C5" s="23"/>
      <c r="D5" s="23"/>
      <c r="E5" s="23"/>
      <c r="F5" s="23"/>
      <c r="G5" s="23"/>
      <c r="H5" s="23"/>
      <c r="I5" s="23"/>
      <c r="J5" s="23"/>
    </row>
    <row r="6" spans="1:10" ht="14.25" customHeight="1">
      <c r="A6" s="22"/>
      <c r="B6" s="23"/>
      <c r="C6" s="23"/>
      <c r="D6" s="23"/>
      <c r="E6" s="23"/>
      <c r="F6" s="23"/>
      <c r="G6" s="23"/>
      <c r="H6" s="23"/>
      <c r="I6" s="23"/>
      <c r="J6" s="23"/>
    </row>
    <row r="7" spans="1:10" ht="14.25" customHeight="1">
      <c r="A7" s="22"/>
      <c r="B7" s="23"/>
      <c r="C7" s="23"/>
      <c r="D7" s="23"/>
      <c r="E7" s="23"/>
      <c r="F7" s="23"/>
      <c r="G7" s="23"/>
      <c r="H7" s="23"/>
      <c r="I7" s="23"/>
      <c r="J7" s="23"/>
    </row>
    <row r="9" ht="12.75">
      <c r="A9" t="s">
        <v>117</v>
      </c>
    </row>
    <row r="10" ht="12.75">
      <c r="A10" t="s">
        <v>118</v>
      </c>
    </row>
    <row r="12" spans="1:7" ht="12.75">
      <c r="A12" s="25" t="s">
        <v>104</v>
      </c>
      <c r="B12" s="25"/>
      <c r="C12" s="53"/>
      <c r="D12" s="53"/>
      <c r="E12" s="53"/>
      <c r="F12" s="53"/>
      <c r="G12" s="24"/>
    </row>
    <row r="13" spans="1:7" ht="12.75">
      <c r="A13" s="25" t="s">
        <v>105</v>
      </c>
      <c r="B13" s="25"/>
      <c r="C13" s="53"/>
      <c r="D13" s="53"/>
      <c r="E13" s="53"/>
      <c r="F13" s="53"/>
      <c r="G13" s="24"/>
    </row>
    <row r="14" spans="1:7" ht="12.75">
      <c r="A14" s="26" t="s">
        <v>106</v>
      </c>
      <c r="B14" s="26"/>
      <c r="C14" s="26"/>
      <c r="D14" s="26"/>
      <c r="E14" s="54">
        <v>650152</v>
      </c>
      <c r="F14" s="53" t="s">
        <v>107</v>
      </c>
      <c r="G14" s="24"/>
    </row>
    <row r="15" spans="1:7" ht="12.75">
      <c r="A15" s="26" t="s">
        <v>108</v>
      </c>
      <c r="B15" s="26"/>
      <c r="C15" s="26"/>
      <c r="D15" s="26"/>
      <c r="E15" s="54">
        <v>45148</v>
      </c>
      <c r="F15" s="53" t="s">
        <v>107</v>
      </c>
      <c r="G15" s="24"/>
    </row>
    <row r="16" spans="1:7" ht="13.5" thickBot="1">
      <c r="A16" s="26" t="s">
        <v>109</v>
      </c>
      <c r="B16" s="26"/>
      <c r="C16" s="26"/>
      <c r="D16" s="26"/>
      <c r="E16" s="54">
        <v>188952</v>
      </c>
      <c r="F16" s="55" t="s">
        <v>107</v>
      </c>
      <c r="G16" s="24"/>
    </row>
    <row r="17" spans="1:7" ht="15" thickBot="1">
      <c r="A17" s="27" t="s">
        <v>110</v>
      </c>
      <c r="B17" s="27"/>
      <c r="C17" s="27"/>
      <c r="D17" s="27"/>
      <c r="E17" s="28">
        <f>SUM(E14:E16)</f>
        <v>884252</v>
      </c>
      <c r="F17" s="56" t="s">
        <v>107</v>
      </c>
      <c r="G17" s="24"/>
    </row>
    <row r="18" spans="1:7" ht="14.25">
      <c r="A18" s="29"/>
      <c r="B18" s="29"/>
      <c r="C18" s="29"/>
      <c r="D18" s="29"/>
      <c r="E18" s="30"/>
      <c r="F18" s="29"/>
      <c r="G18" s="24"/>
    </row>
    <row r="19" spans="1:7" ht="14.25">
      <c r="A19" s="25" t="s">
        <v>111</v>
      </c>
      <c r="B19" s="25"/>
      <c r="C19" s="29"/>
      <c r="D19" s="29"/>
      <c r="E19" s="30"/>
      <c r="F19" s="29"/>
      <c r="G19" s="24"/>
    </row>
    <row r="20" spans="1:7" ht="14.25">
      <c r="A20" s="25" t="s">
        <v>105</v>
      </c>
      <c r="B20" s="25"/>
      <c r="C20" s="29"/>
      <c r="D20" s="29"/>
      <c r="E20" s="30"/>
      <c r="F20" s="29"/>
      <c r="G20" s="24"/>
    </row>
    <row r="21" spans="1:7" ht="12.75">
      <c r="A21" s="26" t="s">
        <v>112</v>
      </c>
      <c r="B21" s="26"/>
      <c r="C21" s="26"/>
      <c r="D21" s="26"/>
      <c r="E21" s="54">
        <v>633091</v>
      </c>
      <c r="F21" s="53" t="s">
        <v>107</v>
      </c>
      <c r="G21" s="24"/>
    </row>
    <row r="22" spans="1:7" ht="12.75">
      <c r="A22" s="26" t="s">
        <v>113</v>
      </c>
      <c r="B22" s="26"/>
      <c r="C22" s="26"/>
      <c r="D22" s="26"/>
      <c r="E22" s="54">
        <v>127983</v>
      </c>
      <c r="F22" s="53" t="s">
        <v>107</v>
      </c>
      <c r="G22" s="24"/>
    </row>
    <row r="23" spans="1:7" ht="13.5" thickBot="1">
      <c r="A23" s="31" t="s">
        <v>114</v>
      </c>
      <c r="B23" s="31"/>
      <c r="C23" s="31"/>
      <c r="D23" s="31"/>
      <c r="E23" s="57">
        <v>123178</v>
      </c>
      <c r="F23" s="55" t="s">
        <v>107</v>
      </c>
      <c r="G23" s="32"/>
    </row>
    <row r="24" spans="1:7" ht="15" thickBot="1">
      <c r="A24" s="27" t="s">
        <v>115</v>
      </c>
      <c r="B24" s="27"/>
      <c r="C24" s="27"/>
      <c r="D24" s="27"/>
      <c r="E24" s="28">
        <f>SUM(E21:E23)</f>
        <v>884252</v>
      </c>
      <c r="F24" s="56" t="s">
        <v>107</v>
      </c>
      <c r="G24" s="24"/>
    </row>
    <row r="25" spans="1:7" ht="14.25">
      <c r="A25" s="33"/>
      <c r="B25" s="33"/>
      <c r="C25" s="33"/>
      <c r="D25" s="33"/>
      <c r="E25" s="34"/>
      <c r="F25" s="29"/>
      <c r="G25" s="24"/>
    </row>
    <row r="26" spans="1:7" ht="14.25">
      <c r="A26" s="29" t="s">
        <v>116</v>
      </c>
      <c r="B26" s="29"/>
      <c r="C26" s="29"/>
      <c r="D26" s="29"/>
      <c r="E26" s="30">
        <f>E17-E24</f>
        <v>0</v>
      </c>
      <c r="F26" s="29"/>
      <c r="G26" s="24"/>
    </row>
    <row r="27" spans="1:7" ht="12.75">
      <c r="A27" s="26"/>
      <c r="B27" s="26"/>
      <c r="C27" s="26"/>
      <c r="D27" s="26"/>
      <c r="E27" s="26"/>
      <c r="F27" s="35"/>
      <c r="G27" s="24"/>
    </row>
    <row r="28" spans="2:7" ht="12.75">
      <c r="B28" s="26"/>
      <c r="C28" s="26"/>
      <c r="D28" s="26"/>
      <c r="E28" s="26"/>
      <c r="F28" s="32"/>
      <c r="G28" s="24"/>
    </row>
    <row r="29" spans="1:7" ht="12.75">
      <c r="A29" s="38" t="s">
        <v>119</v>
      </c>
      <c r="B29" s="26"/>
      <c r="C29" s="26"/>
      <c r="D29" s="26"/>
      <c r="E29" s="26"/>
      <c r="F29" s="32"/>
      <c r="G29" s="24"/>
    </row>
    <row r="30" spans="1:7" ht="15">
      <c r="A30" s="37"/>
      <c r="B30" s="26"/>
      <c r="C30" s="26"/>
      <c r="D30" s="26"/>
      <c r="E30" s="26"/>
      <c r="F30" s="32"/>
      <c r="G30" s="24"/>
    </row>
    <row r="31" spans="1:7" ht="12.75">
      <c r="A31" t="s">
        <v>120</v>
      </c>
      <c r="B31" s="26"/>
      <c r="C31" s="26"/>
      <c r="D31" s="26"/>
      <c r="E31" s="26"/>
      <c r="F31" s="32"/>
      <c r="G31" s="24"/>
    </row>
    <row r="32" spans="1:7" ht="12.75">
      <c r="A32" t="s">
        <v>121</v>
      </c>
      <c r="B32" s="26"/>
      <c r="C32" s="26"/>
      <c r="D32" s="26"/>
      <c r="E32" s="26"/>
      <c r="F32" s="32"/>
      <c r="G32" s="24"/>
    </row>
    <row r="33" spans="1:7" ht="12.75">
      <c r="A33" t="s">
        <v>336</v>
      </c>
      <c r="B33" s="26"/>
      <c r="C33" s="26"/>
      <c r="D33" s="26"/>
      <c r="E33" s="26"/>
      <c r="F33" s="32"/>
      <c r="G33" s="24"/>
    </row>
    <row r="34" spans="1:7" ht="12.75">
      <c r="A34" t="s">
        <v>122</v>
      </c>
      <c r="B34" s="26"/>
      <c r="C34" s="26"/>
      <c r="D34" s="26"/>
      <c r="E34" s="26"/>
      <c r="F34" s="32"/>
      <c r="G34" s="24"/>
    </row>
    <row r="35" ht="12.75">
      <c r="A35" t="s">
        <v>262</v>
      </c>
    </row>
    <row r="38" spans="1:9" ht="15">
      <c r="A38" s="72" t="s">
        <v>123</v>
      </c>
      <c r="G38" s="5" t="s">
        <v>4</v>
      </c>
      <c r="H38" s="5" t="s">
        <v>6</v>
      </c>
      <c r="I38" s="5" t="s">
        <v>8</v>
      </c>
    </row>
    <row r="39" spans="7:9" ht="12.75">
      <c r="G39" s="5" t="s">
        <v>5</v>
      </c>
      <c r="H39" s="5" t="s">
        <v>7</v>
      </c>
      <c r="I39" s="5" t="s">
        <v>9</v>
      </c>
    </row>
    <row r="40" spans="7:9" ht="12.75">
      <c r="G40" s="5"/>
      <c r="H40" s="5"/>
      <c r="I40" s="5"/>
    </row>
    <row r="41" spans="1:9" ht="15">
      <c r="A41" s="21" t="s">
        <v>126</v>
      </c>
      <c r="F41" s="21"/>
      <c r="G41" s="39">
        <f>E17</f>
        <v>884252</v>
      </c>
      <c r="H41" s="39">
        <f>H44+H109+H131</f>
        <v>12042</v>
      </c>
      <c r="I41" s="39">
        <f>SUM(G41:H41)</f>
        <v>896294</v>
      </c>
    </row>
    <row r="42" spans="1:9" ht="15">
      <c r="A42" s="21" t="s">
        <v>105</v>
      </c>
      <c r="G42" s="6"/>
      <c r="H42" s="6"/>
      <c r="I42" s="6"/>
    </row>
    <row r="43" spans="1:9" ht="15">
      <c r="A43" s="21"/>
      <c r="G43" s="6"/>
      <c r="H43" s="6"/>
      <c r="I43" s="6"/>
    </row>
    <row r="44" spans="1:9" ht="14.25">
      <c r="A44" s="49" t="s">
        <v>130</v>
      </c>
      <c r="B44" s="49"/>
      <c r="C44" s="49"/>
      <c r="D44" s="49"/>
      <c r="E44" s="49"/>
      <c r="F44" s="49"/>
      <c r="G44" s="50">
        <f>E14</f>
        <v>650152</v>
      </c>
      <c r="H44" s="50">
        <f>H46+H88</f>
        <v>756</v>
      </c>
      <c r="I44" s="50">
        <f>SUM(G44:H44)</f>
        <v>650908</v>
      </c>
    </row>
    <row r="45" spans="7:9" ht="12.75">
      <c r="G45" s="6"/>
      <c r="H45" s="6"/>
      <c r="I45" s="6"/>
    </row>
    <row r="46" spans="1:9" ht="12.75">
      <c r="A46" s="52" t="s">
        <v>32</v>
      </c>
      <c r="B46" s="40">
        <v>200</v>
      </c>
      <c r="C46" s="40" t="s">
        <v>127</v>
      </c>
      <c r="D46" s="40"/>
      <c r="E46" s="40"/>
      <c r="F46" s="40"/>
      <c r="G46" s="41">
        <v>52604</v>
      </c>
      <c r="H46" s="41">
        <f>SUM(H47:H84)</f>
        <v>528</v>
      </c>
      <c r="I46" s="41">
        <f>SUM(G46:H46)</f>
        <v>53132</v>
      </c>
    </row>
    <row r="47" spans="1:9" ht="12.75">
      <c r="A47" s="43"/>
      <c r="B47" s="43"/>
      <c r="C47" s="43"/>
      <c r="D47" s="43"/>
      <c r="E47" s="43"/>
      <c r="F47" s="43"/>
      <c r="G47" s="44"/>
      <c r="H47" s="44"/>
      <c r="I47" s="44"/>
    </row>
    <row r="48" spans="2:9" ht="12.75">
      <c r="B48" s="43">
        <v>212004</v>
      </c>
      <c r="C48" s="43" t="s">
        <v>157</v>
      </c>
      <c r="D48" s="43"/>
      <c r="E48" s="43"/>
      <c r="F48" s="43"/>
      <c r="G48" s="44"/>
      <c r="H48" s="44"/>
      <c r="I48" s="44"/>
    </row>
    <row r="49" spans="1:9" ht="12.75">
      <c r="A49" s="43"/>
      <c r="B49" s="43"/>
      <c r="C49" s="12" t="s">
        <v>164</v>
      </c>
      <c r="D49" s="43"/>
      <c r="E49" s="43"/>
      <c r="F49" s="43"/>
      <c r="G49" s="44">
        <v>0</v>
      </c>
      <c r="H49" s="44">
        <v>147</v>
      </c>
      <c r="I49" s="44">
        <f>SUM(G49:H49)</f>
        <v>147</v>
      </c>
    </row>
    <row r="50" spans="1:9" ht="12.75">
      <c r="A50" s="43"/>
      <c r="B50" s="43"/>
      <c r="C50" s="43" t="s">
        <v>158</v>
      </c>
      <c r="D50" s="43"/>
      <c r="E50" s="43"/>
      <c r="F50" s="43"/>
      <c r="G50" s="44"/>
      <c r="H50" s="44"/>
      <c r="I50" s="44"/>
    </row>
    <row r="51" spans="1:9" ht="12.75">
      <c r="A51" s="43"/>
      <c r="B51" s="43"/>
      <c r="C51" s="48" t="s">
        <v>159</v>
      </c>
      <c r="D51" s="43"/>
      <c r="E51" s="43"/>
      <c r="F51" s="43"/>
      <c r="G51" s="44"/>
      <c r="H51" s="44"/>
      <c r="I51" s="44"/>
    </row>
    <row r="52" spans="1:9" ht="12.75">
      <c r="A52" s="43"/>
      <c r="B52" s="43"/>
      <c r="C52" s="48" t="s">
        <v>160</v>
      </c>
      <c r="D52" s="43"/>
      <c r="E52" s="43"/>
      <c r="F52" s="43"/>
      <c r="G52" s="44"/>
      <c r="H52" s="44"/>
      <c r="I52" s="44"/>
    </row>
    <row r="53" spans="1:9" ht="12.75">
      <c r="A53" s="43"/>
      <c r="B53" s="43"/>
      <c r="C53" s="48" t="s">
        <v>161</v>
      </c>
      <c r="D53" s="43"/>
      <c r="E53" s="43"/>
      <c r="F53" s="43"/>
      <c r="G53" s="44"/>
      <c r="H53" s="44"/>
      <c r="I53" s="44"/>
    </row>
    <row r="54" spans="1:9" ht="12.75">
      <c r="A54" s="43"/>
      <c r="B54" s="43"/>
      <c r="C54" s="48"/>
      <c r="D54" s="43"/>
      <c r="E54" s="43"/>
      <c r="F54" s="43"/>
      <c r="G54" s="44"/>
      <c r="H54" s="44"/>
      <c r="I54" s="44"/>
    </row>
    <row r="55" spans="1:9" ht="12.75">
      <c r="A55" s="43"/>
      <c r="B55" s="43">
        <v>222003</v>
      </c>
      <c r="C55" s="48" t="s">
        <v>196</v>
      </c>
      <c r="D55" s="43"/>
      <c r="E55" s="43"/>
      <c r="F55" s="43"/>
      <c r="G55" s="44">
        <v>2000</v>
      </c>
      <c r="H55" s="44">
        <f>53+15+22</f>
        <v>90</v>
      </c>
      <c r="I55" s="44">
        <f>SUM(G55:H55)</f>
        <v>2090</v>
      </c>
    </row>
    <row r="56" spans="1:9" ht="12.75">
      <c r="A56" s="43"/>
      <c r="B56" s="43"/>
      <c r="C56" s="48" t="s">
        <v>197</v>
      </c>
      <c r="D56" s="43"/>
      <c r="E56" s="43"/>
      <c r="F56" s="43"/>
      <c r="G56" s="44"/>
      <c r="H56" s="44"/>
      <c r="I56" s="44"/>
    </row>
    <row r="57" spans="1:9" ht="12.75">
      <c r="A57" s="43"/>
      <c r="B57" s="43"/>
      <c r="C57" s="48" t="s">
        <v>198</v>
      </c>
      <c r="D57" s="43"/>
      <c r="E57" s="43"/>
      <c r="F57" s="43"/>
      <c r="G57" s="44"/>
      <c r="H57" s="44"/>
      <c r="I57" s="44"/>
    </row>
    <row r="58" spans="1:9" ht="12.75">
      <c r="A58" s="43"/>
      <c r="B58" s="43"/>
      <c r="C58" s="48"/>
      <c r="D58" s="43"/>
      <c r="E58" s="43"/>
      <c r="F58" s="43"/>
      <c r="G58" s="44"/>
      <c r="H58" s="44"/>
      <c r="I58" s="44"/>
    </row>
    <row r="59" spans="1:9" ht="12.75">
      <c r="A59" s="12"/>
      <c r="B59">
        <v>223001</v>
      </c>
      <c r="C59" t="s">
        <v>156</v>
      </c>
      <c r="G59" s="6"/>
      <c r="H59" s="6"/>
      <c r="I59" s="6"/>
    </row>
    <row r="60" spans="3:9" ht="12.75">
      <c r="C60" t="s">
        <v>143</v>
      </c>
      <c r="G60" s="6">
        <v>0</v>
      </c>
      <c r="H60" s="6">
        <v>50</v>
      </c>
      <c r="I60" s="6">
        <f>SUM(G60:H60)</f>
        <v>50</v>
      </c>
    </row>
    <row r="61" spans="3:9" ht="12.75">
      <c r="C61" t="s">
        <v>200</v>
      </c>
      <c r="G61" s="6"/>
      <c r="H61" s="6"/>
      <c r="I61" s="6"/>
    </row>
    <row r="62" spans="3:9" ht="12.75">
      <c r="C62" t="s">
        <v>201</v>
      </c>
      <c r="G62" s="6"/>
      <c r="H62" s="6"/>
      <c r="I62" s="6"/>
    </row>
    <row r="63" spans="7:9" ht="12.75">
      <c r="G63" s="6"/>
      <c r="H63" s="6"/>
      <c r="I63" s="6"/>
    </row>
    <row r="64" spans="7:9" ht="12.75">
      <c r="G64" s="6"/>
      <c r="H64" s="6"/>
      <c r="I64" s="6"/>
    </row>
    <row r="65" spans="7:9" ht="12.75">
      <c r="G65" s="5" t="s">
        <v>4</v>
      </c>
      <c r="H65" s="5" t="s">
        <v>6</v>
      </c>
      <c r="I65" s="5" t="s">
        <v>8</v>
      </c>
    </row>
    <row r="66" spans="7:9" ht="12.75">
      <c r="G66" s="5" t="s">
        <v>5</v>
      </c>
      <c r="H66" s="5" t="s">
        <v>7</v>
      </c>
      <c r="I66" s="5" t="s">
        <v>9</v>
      </c>
    </row>
    <row r="67" spans="7:9" ht="12.75">
      <c r="G67" s="5"/>
      <c r="H67" s="5"/>
      <c r="I67" s="5"/>
    </row>
    <row r="68" spans="3:9" ht="12.75">
      <c r="C68" t="s">
        <v>144</v>
      </c>
      <c r="G68" s="6">
        <v>0</v>
      </c>
      <c r="H68" s="6">
        <v>36</v>
      </c>
      <c r="I68" s="6">
        <f>SUM(G68:H68)</f>
        <v>36</v>
      </c>
    </row>
    <row r="69" spans="3:9" ht="12.75">
      <c r="C69" t="s">
        <v>145</v>
      </c>
      <c r="G69" s="6"/>
      <c r="H69" s="6"/>
      <c r="I69" s="6"/>
    </row>
    <row r="70" spans="3:9" ht="12.75">
      <c r="C70" t="s">
        <v>146</v>
      </c>
      <c r="G70" s="6"/>
      <c r="H70" s="6"/>
      <c r="I70" s="6"/>
    </row>
    <row r="71" spans="7:9" ht="12.75">
      <c r="G71" s="6"/>
      <c r="H71" s="6"/>
      <c r="I71" s="6"/>
    </row>
    <row r="72" spans="3:9" ht="12.75">
      <c r="C72" t="s">
        <v>147</v>
      </c>
      <c r="G72" s="6">
        <v>0</v>
      </c>
      <c r="H72" s="6">
        <v>200</v>
      </c>
      <c r="I72" s="6">
        <f>SUM(G72:H72)</f>
        <v>200</v>
      </c>
    </row>
    <row r="73" spans="3:9" ht="12.75">
      <c r="C73" s="7" t="s">
        <v>148</v>
      </c>
      <c r="G73" s="6"/>
      <c r="H73" s="6"/>
      <c r="I73" s="6"/>
    </row>
    <row r="74" spans="3:9" ht="12.75">
      <c r="C74" s="7" t="s">
        <v>76</v>
      </c>
      <c r="G74" s="6"/>
      <c r="H74" s="6"/>
      <c r="I74" s="6"/>
    </row>
    <row r="75" spans="3:9" ht="12.75">
      <c r="C75" s="8" t="s">
        <v>352</v>
      </c>
      <c r="G75" s="6"/>
      <c r="H75" s="6"/>
      <c r="I75" s="6"/>
    </row>
    <row r="76" spans="3:9" ht="12.75">
      <c r="C76" s="8" t="s">
        <v>149</v>
      </c>
      <c r="G76" s="6"/>
      <c r="H76" s="6"/>
      <c r="I76" s="6"/>
    </row>
    <row r="77" spans="3:9" ht="12.75">
      <c r="C77" s="8" t="s">
        <v>150</v>
      </c>
      <c r="G77" s="6"/>
      <c r="H77" s="6"/>
      <c r="I77" s="6"/>
    </row>
    <row r="78" spans="3:9" ht="12.75">
      <c r="C78" s="8" t="s">
        <v>151</v>
      </c>
      <c r="G78" s="6"/>
      <c r="H78" s="6"/>
      <c r="I78" s="6"/>
    </row>
    <row r="79" spans="3:9" ht="12.75">
      <c r="C79" s="8" t="s">
        <v>152</v>
      </c>
      <c r="G79" s="6"/>
      <c r="H79" s="6"/>
      <c r="I79" s="6"/>
    </row>
    <row r="80" spans="3:9" ht="12.75">
      <c r="C80" s="8"/>
      <c r="G80" s="6"/>
      <c r="H80" s="6"/>
      <c r="I80" s="6"/>
    </row>
    <row r="81" spans="3:9" ht="12.75">
      <c r="C81" s="12" t="s">
        <v>164</v>
      </c>
      <c r="G81" s="6">
        <v>0</v>
      </c>
      <c r="H81" s="6">
        <v>5</v>
      </c>
      <c r="I81" s="6">
        <f>SUM(G81:H81)</f>
        <v>5</v>
      </c>
    </row>
    <row r="82" spans="3:9" ht="12.75">
      <c r="C82" s="8" t="s">
        <v>153</v>
      </c>
      <c r="G82" s="6"/>
      <c r="H82" s="6"/>
      <c r="I82" s="6"/>
    </row>
    <row r="83" spans="3:9" ht="12.75">
      <c r="C83" s="8" t="s">
        <v>155</v>
      </c>
      <c r="G83" s="6"/>
      <c r="H83" s="6"/>
      <c r="I83" s="6"/>
    </row>
    <row r="84" spans="3:9" ht="12.75">
      <c r="C84" s="8" t="s">
        <v>154</v>
      </c>
      <c r="G84" s="6"/>
      <c r="H84" s="6"/>
      <c r="I84" s="6"/>
    </row>
    <row r="85" spans="3:9" ht="12.75">
      <c r="C85" s="8"/>
      <c r="G85" s="6"/>
      <c r="H85" s="6"/>
      <c r="I85" s="6"/>
    </row>
    <row r="86" spans="3:9" ht="12.75">
      <c r="C86" s="8"/>
      <c r="G86" s="6"/>
      <c r="H86" s="6"/>
      <c r="I86" s="6"/>
    </row>
    <row r="87" spans="7:9" ht="12.75">
      <c r="G87" s="6"/>
      <c r="H87" s="6"/>
      <c r="I87" s="6"/>
    </row>
    <row r="88" spans="1:9" ht="12.75">
      <c r="A88" s="52" t="s">
        <v>32</v>
      </c>
      <c r="B88" s="40">
        <v>300</v>
      </c>
      <c r="C88" s="40" t="s">
        <v>128</v>
      </c>
      <c r="D88" s="40"/>
      <c r="E88" s="40"/>
      <c r="F88" s="40"/>
      <c r="G88" s="41">
        <v>154864</v>
      </c>
      <c r="H88" s="41">
        <f>SUM(H89:H104)</f>
        <v>228</v>
      </c>
      <c r="I88" s="41">
        <f>SUM(G88:H88)</f>
        <v>155092</v>
      </c>
    </row>
    <row r="89" spans="2:9" ht="12.75">
      <c r="B89" s="43">
        <v>311</v>
      </c>
      <c r="C89" s="43" t="s">
        <v>162</v>
      </c>
      <c r="D89" s="43"/>
      <c r="E89" s="43"/>
      <c r="F89" s="43"/>
      <c r="G89" s="44"/>
      <c r="H89" s="44"/>
      <c r="I89" s="44"/>
    </row>
    <row r="90" spans="1:9" ht="12.75">
      <c r="A90" s="43"/>
      <c r="B90" s="43"/>
      <c r="C90" s="12" t="s">
        <v>164</v>
      </c>
      <c r="D90" s="43"/>
      <c r="E90" s="43"/>
      <c r="F90" s="43"/>
      <c r="G90" s="44">
        <v>0</v>
      </c>
      <c r="H90" s="44">
        <v>22</v>
      </c>
      <c r="I90" s="44">
        <f>SUM(G90:H90)</f>
        <v>22</v>
      </c>
    </row>
    <row r="91" spans="1:9" ht="12.75">
      <c r="A91" s="43"/>
      <c r="B91" s="43"/>
      <c r="C91" s="43" t="s">
        <v>163</v>
      </c>
      <c r="D91" s="43"/>
      <c r="E91" s="43"/>
      <c r="F91" s="43"/>
      <c r="G91" s="44"/>
      <c r="H91" s="44"/>
      <c r="I91" s="44"/>
    </row>
    <row r="92" spans="1:9" ht="12.75">
      <c r="A92" s="43"/>
      <c r="B92" s="43"/>
      <c r="C92" s="48" t="s">
        <v>165</v>
      </c>
      <c r="D92" s="43"/>
      <c r="E92" s="43"/>
      <c r="F92" s="43"/>
      <c r="G92" s="44"/>
      <c r="H92" s="44"/>
      <c r="I92" s="44"/>
    </row>
    <row r="93" spans="1:9" ht="12.75">
      <c r="A93" s="43"/>
      <c r="B93" s="43"/>
      <c r="C93" s="48" t="s">
        <v>166</v>
      </c>
      <c r="D93" s="43"/>
      <c r="E93" s="43"/>
      <c r="F93" s="43"/>
      <c r="G93" s="44"/>
      <c r="H93" s="44"/>
      <c r="I93" s="44"/>
    </row>
    <row r="94" spans="1:9" ht="12.75">
      <c r="A94" s="43"/>
      <c r="B94" s="43"/>
      <c r="C94" s="48" t="s">
        <v>167</v>
      </c>
      <c r="D94" s="43"/>
      <c r="E94" s="43"/>
      <c r="F94" s="43"/>
      <c r="G94" s="44"/>
      <c r="H94" s="44"/>
      <c r="I94" s="44"/>
    </row>
    <row r="95" spans="1:9" ht="12.75">
      <c r="A95" s="43"/>
      <c r="B95" s="43"/>
      <c r="C95" s="43"/>
      <c r="D95" s="43"/>
      <c r="E95" s="43"/>
      <c r="F95" s="43"/>
      <c r="G95" s="44"/>
      <c r="H95" s="44"/>
      <c r="I95" s="44"/>
    </row>
    <row r="96" spans="1:9" ht="12.75">
      <c r="A96" s="12"/>
      <c r="B96">
        <v>312001</v>
      </c>
      <c r="C96" s="42" t="s">
        <v>134</v>
      </c>
      <c r="G96" s="6"/>
      <c r="H96" s="6"/>
      <c r="I96" s="6"/>
    </row>
    <row r="97" spans="3:9" ht="12.75">
      <c r="C97" t="s">
        <v>136</v>
      </c>
      <c r="G97" s="6">
        <v>131597</v>
      </c>
      <c r="H97" s="6">
        <v>26</v>
      </c>
      <c r="I97" s="6">
        <f>SUM(G97:H97)</f>
        <v>131623</v>
      </c>
    </row>
    <row r="98" spans="3:9" ht="12.75">
      <c r="C98" t="s">
        <v>62</v>
      </c>
      <c r="G98" s="6"/>
      <c r="H98" s="6"/>
      <c r="I98" s="6"/>
    </row>
    <row r="99" spans="3:9" ht="12.75">
      <c r="C99" t="s">
        <v>137</v>
      </c>
      <c r="G99" s="6"/>
      <c r="H99" s="6"/>
      <c r="I99" s="6"/>
    </row>
    <row r="100" spans="7:9" ht="12.75">
      <c r="G100" s="6"/>
      <c r="H100" s="6"/>
      <c r="I100" s="6"/>
    </row>
    <row r="101" spans="3:9" ht="12.75">
      <c r="C101" t="s">
        <v>139</v>
      </c>
      <c r="G101" s="6">
        <v>0</v>
      </c>
      <c r="H101" s="6">
        <v>180</v>
      </c>
      <c r="I101" s="6">
        <f>SUM(G101:H101)</f>
        <v>180</v>
      </c>
    </row>
    <row r="102" spans="3:9" ht="12.75">
      <c r="C102" t="s">
        <v>140</v>
      </c>
      <c r="G102" s="6"/>
      <c r="H102" s="6"/>
      <c r="I102" s="6"/>
    </row>
    <row r="103" spans="3:9" ht="12.75">
      <c r="C103" t="s">
        <v>141</v>
      </c>
      <c r="G103" s="6"/>
      <c r="H103" s="6"/>
      <c r="I103" s="6"/>
    </row>
    <row r="104" spans="3:9" ht="12.75">
      <c r="C104" t="s">
        <v>142</v>
      </c>
      <c r="G104" s="6"/>
      <c r="H104" s="6"/>
      <c r="I104" s="6"/>
    </row>
    <row r="105" spans="3:9" ht="12.75">
      <c r="C105" t="s">
        <v>353</v>
      </c>
      <c r="G105" s="6"/>
      <c r="H105" s="6"/>
      <c r="I105" s="6"/>
    </row>
    <row r="106" spans="7:9" ht="12.75">
      <c r="G106" s="6"/>
      <c r="H106" s="6"/>
      <c r="I106" s="6"/>
    </row>
    <row r="107" spans="7:9" ht="12.75">
      <c r="G107" s="6"/>
      <c r="H107" s="6"/>
      <c r="I107" s="6"/>
    </row>
    <row r="108" spans="7:9" ht="12.75">
      <c r="G108" s="6"/>
      <c r="H108" s="6"/>
      <c r="I108" s="6"/>
    </row>
    <row r="109" spans="1:9" ht="14.25">
      <c r="A109" s="49" t="s">
        <v>131</v>
      </c>
      <c r="B109" s="49"/>
      <c r="C109" s="49"/>
      <c r="D109" s="49"/>
      <c r="E109" s="49"/>
      <c r="F109" s="49"/>
      <c r="G109" s="50">
        <f>E15</f>
        <v>45148</v>
      </c>
      <c r="H109" s="50">
        <f>H111</f>
        <v>6650</v>
      </c>
      <c r="I109" s="50">
        <f>SUM(G109:H109)</f>
        <v>51798</v>
      </c>
    </row>
    <row r="110" spans="1:9" ht="15">
      <c r="A110" s="21"/>
      <c r="G110" s="6"/>
      <c r="H110" s="6"/>
      <c r="I110" s="6"/>
    </row>
    <row r="111" spans="1:9" ht="12.75">
      <c r="A111" s="52" t="s">
        <v>32</v>
      </c>
      <c r="B111" s="40">
        <v>300</v>
      </c>
      <c r="C111" s="40" t="s">
        <v>128</v>
      </c>
      <c r="D111" s="40"/>
      <c r="E111" s="40"/>
      <c r="F111" s="40"/>
      <c r="G111" s="41">
        <v>6197</v>
      </c>
      <c r="H111" s="41">
        <f>SUM(H112:H120)</f>
        <v>6650</v>
      </c>
      <c r="I111" s="41">
        <f>SUM(G111:H111)</f>
        <v>12847</v>
      </c>
    </row>
    <row r="112" spans="1:9" ht="12.75">
      <c r="A112" s="43"/>
      <c r="B112" s="43"/>
      <c r="C112" s="43"/>
      <c r="D112" s="43"/>
      <c r="E112" s="43"/>
      <c r="F112" s="43"/>
      <c r="G112" s="45"/>
      <c r="H112" s="45"/>
      <c r="I112" s="45"/>
    </row>
    <row r="113" spans="2:9" ht="12.75">
      <c r="B113" s="42" t="s">
        <v>133</v>
      </c>
      <c r="C113" s="42" t="s">
        <v>134</v>
      </c>
      <c r="D113" s="42"/>
      <c r="E113" s="42"/>
      <c r="F113" s="42"/>
      <c r="G113" s="46"/>
      <c r="H113" s="46"/>
      <c r="I113" s="46"/>
    </row>
    <row r="114" spans="1:9" ht="12.75">
      <c r="A114" s="42"/>
      <c r="B114" s="42"/>
      <c r="C114" s="42" t="s">
        <v>135</v>
      </c>
      <c r="D114" s="42"/>
      <c r="E114" s="42"/>
      <c r="F114" s="42"/>
      <c r="G114" s="46">
        <v>0</v>
      </c>
      <c r="H114" s="46">
        <v>650</v>
      </c>
      <c r="I114" s="46">
        <f>SUM(G114:H114)</f>
        <v>650</v>
      </c>
    </row>
    <row r="115" spans="1:9" ht="12.75">
      <c r="A115" s="42"/>
      <c r="B115" s="42"/>
      <c r="C115" t="s">
        <v>102</v>
      </c>
      <c r="D115" s="42"/>
      <c r="E115" s="42"/>
      <c r="F115" s="42"/>
      <c r="G115" s="46"/>
      <c r="H115" s="46"/>
      <c r="I115" s="46"/>
    </row>
    <row r="116" spans="1:9" ht="12.75">
      <c r="A116" s="42"/>
      <c r="B116" s="42"/>
      <c r="C116" t="s">
        <v>103</v>
      </c>
      <c r="D116" s="42"/>
      <c r="E116" s="42"/>
      <c r="F116" s="42"/>
      <c r="G116" s="46"/>
      <c r="H116" s="46"/>
      <c r="I116" s="46"/>
    </row>
    <row r="117" spans="1:9" ht="12.75">
      <c r="A117" s="42"/>
      <c r="B117" s="42"/>
      <c r="C117" t="s">
        <v>138</v>
      </c>
      <c r="D117" s="42"/>
      <c r="E117" s="42"/>
      <c r="F117" s="42"/>
      <c r="G117" s="46"/>
      <c r="H117" s="46"/>
      <c r="I117" s="46"/>
    </row>
    <row r="118" spans="1:9" ht="12.75">
      <c r="A118" s="42"/>
      <c r="B118" s="42"/>
      <c r="D118" s="42"/>
      <c r="E118" s="42"/>
      <c r="F118" s="42"/>
      <c r="G118" s="46"/>
      <c r="H118" s="46"/>
      <c r="I118" s="46"/>
    </row>
    <row r="119" spans="1:9" ht="12.75">
      <c r="A119" s="42"/>
      <c r="B119" s="42"/>
      <c r="C119" t="s">
        <v>364</v>
      </c>
      <c r="D119" s="42"/>
      <c r="E119" s="42"/>
      <c r="F119" s="42"/>
      <c r="G119" s="128">
        <v>0</v>
      </c>
      <c r="H119" s="128">
        <v>6000</v>
      </c>
      <c r="I119" s="128">
        <f>SUM(G119:H119)</f>
        <v>6000</v>
      </c>
    </row>
    <row r="120" spans="1:9" ht="12.75">
      <c r="A120" s="42"/>
      <c r="B120" s="42"/>
      <c r="C120" t="s">
        <v>365</v>
      </c>
      <c r="D120" s="42"/>
      <c r="E120" s="42"/>
      <c r="F120" s="42"/>
      <c r="G120" s="46"/>
      <c r="H120" s="46"/>
      <c r="I120" s="46"/>
    </row>
    <row r="121" spans="1:9" ht="12.75">
      <c r="A121" s="42"/>
      <c r="B121" s="42"/>
      <c r="C121" t="s">
        <v>366</v>
      </c>
      <c r="D121" s="42"/>
      <c r="E121" s="42"/>
      <c r="F121" s="42"/>
      <c r="G121" s="46"/>
      <c r="H121" s="46"/>
      <c r="I121" s="46"/>
    </row>
    <row r="122" spans="1:9" ht="12.75">
      <c r="A122" s="42"/>
      <c r="B122" s="42"/>
      <c r="C122" t="s">
        <v>367</v>
      </c>
      <c r="D122" s="42"/>
      <c r="E122" s="42"/>
      <c r="F122" s="42"/>
      <c r="G122" s="46"/>
      <c r="H122" s="46"/>
      <c r="I122" s="46"/>
    </row>
    <row r="123" spans="1:9" ht="12.75">
      <c r="A123" s="42"/>
      <c r="B123" s="42"/>
      <c r="C123" s="42"/>
      <c r="D123" s="42"/>
      <c r="E123" s="42"/>
      <c r="F123" s="42"/>
      <c r="G123" s="46"/>
      <c r="H123" s="46"/>
      <c r="I123" s="46"/>
    </row>
    <row r="124" spans="1:9" ht="12.75">
      <c r="A124" s="42"/>
      <c r="B124" s="42"/>
      <c r="C124" s="42"/>
      <c r="D124" s="42"/>
      <c r="E124" s="42"/>
      <c r="F124" s="42"/>
      <c r="G124" s="46"/>
      <c r="H124" s="46"/>
      <c r="I124" s="46"/>
    </row>
    <row r="125" spans="1:9" ht="12.75">
      <c r="A125" s="42"/>
      <c r="B125" s="42"/>
      <c r="C125" s="42"/>
      <c r="D125" s="42"/>
      <c r="E125" s="42"/>
      <c r="F125" s="42"/>
      <c r="G125" s="46"/>
      <c r="H125" s="46"/>
      <c r="I125" s="46"/>
    </row>
    <row r="126" spans="1:9" ht="12.75">
      <c r="A126" s="42"/>
      <c r="B126" s="42"/>
      <c r="C126" s="42"/>
      <c r="D126" s="42"/>
      <c r="E126" s="42"/>
      <c r="F126" s="42"/>
      <c r="G126" s="46"/>
      <c r="H126" s="46"/>
      <c r="I126" s="46"/>
    </row>
    <row r="127" spans="1:9" ht="12.75">
      <c r="A127" s="42"/>
      <c r="B127" s="42"/>
      <c r="C127" s="42"/>
      <c r="D127" s="42"/>
      <c r="E127" s="42"/>
      <c r="F127" s="42"/>
      <c r="G127" s="46"/>
      <c r="H127" s="46"/>
      <c r="I127" s="46"/>
    </row>
    <row r="128" spans="1:9" ht="12.75">
      <c r="A128" s="42"/>
      <c r="B128" s="42"/>
      <c r="C128" s="42"/>
      <c r="D128" s="42"/>
      <c r="E128" s="42"/>
      <c r="F128" s="42"/>
      <c r="G128" s="5" t="s">
        <v>4</v>
      </c>
      <c r="H128" s="5" t="s">
        <v>6</v>
      </c>
      <c r="I128" s="5" t="s">
        <v>8</v>
      </c>
    </row>
    <row r="129" spans="1:9" ht="12.75">
      <c r="A129" s="42"/>
      <c r="B129" s="42"/>
      <c r="C129" s="42"/>
      <c r="D129" s="42"/>
      <c r="E129" s="42"/>
      <c r="F129" s="42"/>
      <c r="G129" s="5" t="s">
        <v>5</v>
      </c>
      <c r="H129" s="5" t="s">
        <v>7</v>
      </c>
      <c r="I129" s="5" t="s">
        <v>9</v>
      </c>
    </row>
    <row r="130" spans="1:9" ht="12.75">
      <c r="A130" s="42"/>
      <c r="B130" s="42"/>
      <c r="C130" s="42"/>
      <c r="D130" s="42"/>
      <c r="E130" s="42"/>
      <c r="F130" s="42"/>
      <c r="G130" s="46"/>
      <c r="H130" s="46"/>
      <c r="I130" s="46"/>
    </row>
    <row r="131" spans="1:9" ht="14.25">
      <c r="A131" s="51" t="s">
        <v>132</v>
      </c>
      <c r="B131" s="51"/>
      <c r="C131" s="51"/>
      <c r="D131" s="51"/>
      <c r="E131" s="51"/>
      <c r="F131" s="51"/>
      <c r="G131" s="50">
        <f>E16</f>
        <v>188952</v>
      </c>
      <c r="H131" s="50">
        <f>SUM(H134:H140)</f>
        <v>4636</v>
      </c>
      <c r="I131" s="50">
        <f>SUM(G131:H131)</f>
        <v>193588</v>
      </c>
    </row>
    <row r="132" spans="7:9" ht="12.75">
      <c r="G132" s="47"/>
      <c r="H132" s="47"/>
      <c r="I132" s="47"/>
    </row>
    <row r="133" spans="1:9" ht="12.75">
      <c r="A133" s="52" t="s">
        <v>32</v>
      </c>
      <c r="B133" s="40">
        <v>400</v>
      </c>
      <c r="C133" s="40" t="s">
        <v>129</v>
      </c>
      <c r="D133" s="40"/>
      <c r="E133" s="40"/>
      <c r="F133" s="40"/>
      <c r="G133" s="41">
        <v>139952</v>
      </c>
      <c r="H133" s="41">
        <f>SUM(H134:H140)</f>
        <v>4636</v>
      </c>
      <c r="I133" s="41">
        <f>SUM(G133:H133)</f>
        <v>144588</v>
      </c>
    </row>
    <row r="134" spans="2:9" ht="12.75">
      <c r="B134">
        <v>454</v>
      </c>
      <c r="C134" t="s">
        <v>333</v>
      </c>
      <c r="G134" s="6">
        <v>20062</v>
      </c>
      <c r="H134" s="6">
        <f>200+1800</f>
        <v>2000</v>
      </c>
      <c r="I134" s="6">
        <f>SUM(G134:H134)</f>
        <v>22062</v>
      </c>
    </row>
    <row r="135" spans="3:9" ht="12.75">
      <c r="C135" t="s">
        <v>369</v>
      </c>
      <c r="G135" s="6"/>
      <c r="H135" s="6"/>
      <c r="I135" s="6"/>
    </row>
    <row r="136" spans="3:9" ht="12.75">
      <c r="C136" t="s">
        <v>370</v>
      </c>
      <c r="G136" s="6"/>
      <c r="H136" s="6"/>
      <c r="I136" s="6"/>
    </row>
    <row r="137" spans="3:9" ht="12.75">
      <c r="C137" t="s">
        <v>371</v>
      </c>
      <c r="G137" s="6"/>
      <c r="H137" s="6"/>
      <c r="I137" s="6"/>
    </row>
    <row r="138" spans="3:9" ht="12.75">
      <c r="C138" t="s">
        <v>372</v>
      </c>
      <c r="G138" s="6"/>
      <c r="H138" s="6"/>
      <c r="I138" s="6"/>
    </row>
    <row r="139" spans="3:9" ht="12.75">
      <c r="C139" t="s">
        <v>373</v>
      </c>
      <c r="G139" s="6"/>
      <c r="H139" s="6"/>
      <c r="I139" s="6"/>
    </row>
    <row r="140" spans="3:9" ht="12.75">
      <c r="C140" t="s">
        <v>193</v>
      </c>
      <c r="G140" s="6">
        <v>709</v>
      </c>
      <c r="H140" s="6">
        <v>2636</v>
      </c>
      <c r="I140" s="6">
        <f>SUM(G140:H140)</f>
        <v>3345</v>
      </c>
    </row>
    <row r="141" spans="3:9" ht="12.75">
      <c r="C141" t="s">
        <v>194</v>
      </c>
      <c r="G141" s="6"/>
      <c r="H141" s="6"/>
      <c r="I141" s="6"/>
    </row>
    <row r="142" spans="3:9" ht="12.75">
      <c r="C142" t="s">
        <v>195</v>
      </c>
      <c r="G142" s="6"/>
      <c r="H142" s="6"/>
      <c r="I142" s="6"/>
    </row>
    <row r="143" spans="7:9" ht="12.75">
      <c r="G143" s="6"/>
      <c r="H143" s="6"/>
      <c r="I143" s="6"/>
    </row>
    <row r="144" spans="7:9" ht="12.75">
      <c r="G144" s="6"/>
      <c r="H144" s="6"/>
      <c r="I144" s="6"/>
    </row>
    <row r="145" spans="7:9" ht="12.75">
      <c r="G145" s="6"/>
      <c r="H145" s="6"/>
      <c r="I145" s="6"/>
    </row>
    <row r="146" spans="7:9" ht="12.75">
      <c r="G146" s="6"/>
      <c r="H146" s="6"/>
      <c r="I146" s="6"/>
    </row>
    <row r="147" spans="7:9" ht="12.75">
      <c r="G147" s="6"/>
      <c r="H147" s="6"/>
      <c r="I147" s="6"/>
    </row>
    <row r="148" spans="7:9" ht="12.75">
      <c r="G148" s="6"/>
      <c r="H148" s="6"/>
      <c r="I148" s="6"/>
    </row>
    <row r="149" spans="7:9" ht="12.75">
      <c r="G149" s="6"/>
      <c r="H149" s="6"/>
      <c r="I149" s="6"/>
    </row>
    <row r="150" spans="7:9" ht="12.75">
      <c r="G150" s="6"/>
      <c r="H150" s="6"/>
      <c r="I150" s="6"/>
    </row>
    <row r="151" ht="15">
      <c r="A151" s="72" t="s">
        <v>124</v>
      </c>
    </row>
    <row r="152" ht="15">
      <c r="A152" s="21"/>
    </row>
    <row r="153" ht="15">
      <c r="A153" s="21"/>
    </row>
    <row r="154" spans="1:9" ht="15">
      <c r="A154" s="21" t="s">
        <v>125</v>
      </c>
      <c r="G154" s="39">
        <f>E24</f>
        <v>884252</v>
      </c>
      <c r="H154" s="39">
        <f>H158+H178+H192+H273+H305+H254</f>
        <v>12042</v>
      </c>
      <c r="I154" s="39">
        <f>SUM(G154:H154)</f>
        <v>896294</v>
      </c>
    </row>
    <row r="155" ht="15">
      <c r="A155" s="21" t="s">
        <v>105</v>
      </c>
    </row>
    <row r="156" spans="7:9" ht="13.5" customHeight="1">
      <c r="G156" s="5"/>
      <c r="H156" s="5"/>
      <c r="I156" s="5"/>
    </row>
    <row r="158" spans="1:9" ht="12.75">
      <c r="A158" s="15" t="s">
        <v>33</v>
      </c>
      <c r="B158" s="15"/>
      <c r="C158" s="15" t="s">
        <v>34</v>
      </c>
      <c r="D158" s="15"/>
      <c r="E158" s="15"/>
      <c r="F158" s="15"/>
      <c r="G158" s="16">
        <v>28535</v>
      </c>
      <c r="H158" s="16">
        <f>SUM(H161)</f>
        <v>174</v>
      </c>
      <c r="I158" s="16">
        <f>SUM(G158:H158)</f>
        <v>28709</v>
      </c>
    </row>
    <row r="159" spans="1:9" ht="18" customHeight="1">
      <c r="A159" s="12" t="s">
        <v>0</v>
      </c>
      <c r="B159" s="12"/>
      <c r="C159" s="12" t="s">
        <v>1</v>
      </c>
      <c r="D159" s="12"/>
      <c r="E159" s="12"/>
      <c r="F159" s="12"/>
      <c r="G159" s="12"/>
      <c r="H159" s="12"/>
      <c r="I159" s="12"/>
    </row>
    <row r="160" spans="1:9" ht="12.75">
      <c r="A160" s="12" t="s">
        <v>31</v>
      </c>
      <c r="B160" s="12"/>
      <c r="C160" s="13" t="s">
        <v>2</v>
      </c>
      <c r="D160" s="12" t="s">
        <v>3</v>
      </c>
      <c r="E160" s="12"/>
      <c r="F160" s="12"/>
      <c r="G160" s="12"/>
      <c r="H160" s="12"/>
      <c r="I160" s="12"/>
    </row>
    <row r="161" spans="1:9" ht="12.75">
      <c r="A161" s="12" t="s">
        <v>32</v>
      </c>
      <c r="B161" s="12"/>
      <c r="C161" s="14">
        <v>600</v>
      </c>
      <c r="D161" s="12" t="s">
        <v>35</v>
      </c>
      <c r="E161" s="12"/>
      <c r="F161" s="12"/>
      <c r="G161" s="12">
        <v>0</v>
      </c>
      <c r="H161" s="12">
        <v>174</v>
      </c>
      <c r="I161" s="12">
        <f>SUM(G161:H161)</f>
        <v>174</v>
      </c>
    </row>
    <row r="162" ht="12.75">
      <c r="D162" t="s">
        <v>36</v>
      </c>
    </row>
    <row r="163" ht="12.75">
      <c r="D163" t="s">
        <v>37</v>
      </c>
    </row>
    <row r="164" ht="12.75">
      <c r="D164" t="s">
        <v>38</v>
      </c>
    </row>
    <row r="165" ht="12.75">
      <c r="D165" t="s">
        <v>39</v>
      </c>
    </row>
    <row r="166" ht="12.75">
      <c r="D166" s="11" t="s">
        <v>354</v>
      </c>
    </row>
    <row r="167" spans="1:6" ht="12.75">
      <c r="A167" s="2" t="s">
        <v>40</v>
      </c>
      <c r="B167" s="2"/>
      <c r="C167" s="2"/>
      <c r="D167" s="2"/>
      <c r="E167" s="2"/>
      <c r="F167" s="2"/>
    </row>
    <row r="168" spans="1:6" ht="12.75">
      <c r="A168" s="14" t="s">
        <v>41</v>
      </c>
      <c r="B168" t="s">
        <v>42</v>
      </c>
      <c r="C168" s="3"/>
      <c r="D168" s="2"/>
      <c r="E168" s="2"/>
      <c r="F168" s="2"/>
    </row>
    <row r="169" spans="1:6" ht="12.75">
      <c r="A169" s="14"/>
      <c r="B169" t="s">
        <v>335</v>
      </c>
      <c r="C169" s="3"/>
      <c r="D169" s="2"/>
      <c r="E169" s="2"/>
      <c r="F169" s="2"/>
    </row>
    <row r="170" spans="1:6" ht="12.75">
      <c r="A170" s="3"/>
      <c r="B170" s="3" t="s">
        <v>47</v>
      </c>
      <c r="C170" s="2"/>
      <c r="D170" s="2"/>
      <c r="E170" s="2"/>
      <c r="F170" s="2"/>
    </row>
    <row r="171" spans="1:6" ht="12.75">
      <c r="A171" s="1" t="s">
        <v>43</v>
      </c>
      <c r="B171" s="2" t="s">
        <v>44</v>
      </c>
      <c r="C171" s="2"/>
      <c r="D171" s="2"/>
      <c r="E171" s="2"/>
      <c r="F171" s="2"/>
    </row>
    <row r="172" spans="2:6" ht="12.75">
      <c r="B172" s="2" t="s">
        <v>46</v>
      </c>
      <c r="C172" s="4"/>
      <c r="D172" s="2"/>
      <c r="E172" s="2"/>
      <c r="F172" s="2"/>
    </row>
    <row r="173" spans="2:6" ht="12.75">
      <c r="B173" s="2" t="s">
        <v>45</v>
      </c>
      <c r="C173" s="2"/>
      <c r="D173" s="2"/>
      <c r="E173" s="2"/>
      <c r="F173" s="2"/>
    </row>
    <row r="174" spans="2:6" ht="12.75">
      <c r="B174" s="4"/>
      <c r="C174" s="4"/>
      <c r="D174" s="2"/>
      <c r="E174" s="2"/>
      <c r="F174" s="2"/>
    </row>
    <row r="175" spans="2:6" ht="12.75">
      <c r="B175" s="4"/>
      <c r="C175" s="4"/>
      <c r="D175" s="2"/>
      <c r="E175" s="2"/>
      <c r="F175" s="2"/>
    </row>
    <row r="178" spans="1:9" ht="12.75">
      <c r="A178" s="15" t="s">
        <v>48</v>
      </c>
      <c r="B178" s="15"/>
      <c r="C178" s="15" t="s">
        <v>49</v>
      </c>
      <c r="D178" s="15"/>
      <c r="E178" s="15"/>
      <c r="F178" s="15"/>
      <c r="G178" s="16">
        <v>64135</v>
      </c>
      <c r="H178" s="16">
        <f>SUM(H181)</f>
        <v>2636</v>
      </c>
      <c r="I178" s="16">
        <f>SUM(G178:H178)</f>
        <v>66771</v>
      </c>
    </row>
    <row r="179" spans="1:9" ht="18.75" customHeight="1">
      <c r="A179" s="12" t="s">
        <v>10</v>
      </c>
      <c r="B179" s="12"/>
      <c r="C179" s="12" t="s">
        <v>18</v>
      </c>
      <c r="D179" s="12"/>
      <c r="E179" s="12"/>
      <c r="F179" s="17"/>
      <c r="G179" s="6"/>
      <c r="H179" s="6"/>
      <c r="I179" s="6"/>
    </row>
    <row r="180" spans="1:9" ht="12.75">
      <c r="A180" t="s">
        <v>31</v>
      </c>
      <c r="C180" s="1" t="s">
        <v>11</v>
      </c>
      <c r="D180" t="s">
        <v>12</v>
      </c>
      <c r="F180" s="6"/>
      <c r="G180" s="6"/>
      <c r="H180" s="6"/>
      <c r="I180" s="6"/>
    </row>
    <row r="181" spans="1:9" ht="12.75">
      <c r="A181" t="s">
        <v>32</v>
      </c>
      <c r="C181" s="1">
        <v>700</v>
      </c>
      <c r="D181" t="s">
        <v>13</v>
      </c>
      <c r="F181" s="6"/>
      <c r="G181" s="6">
        <v>10065</v>
      </c>
      <c r="H181" s="6">
        <v>2636</v>
      </c>
      <c r="I181" s="6">
        <f>SUM(G181:H181)</f>
        <v>12701</v>
      </c>
    </row>
    <row r="182" spans="1:9" ht="12.75">
      <c r="A182" s="1"/>
      <c r="B182" s="1"/>
      <c r="D182" s="11" t="s">
        <v>50</v>
      </c>
      <c r="F182" s="6"/>
      <c r="G182" s="6"/>
      <c r="H182" s="6"/>
      <c r="I182" s="6"/>
    </row>
    <row r="183" spans="2:9" ht="12.75">
      <c r="B183" s="11"/>
      <c r="D183" t="s">
        <v>51</v>
      </c>
      <c r="F183" s="6"/>
      <c r="G183" s="6"/>
      <c r="H183" s="6"/>
      <c r="I183" s="6"/>
    </row>
    <row r="184" spans="2:9" ht="12.75">
      <c r="B184" s="11"/>
      <c r="D184" s="11" t="s">
        <v>52</v>
      </c>
      <c r="F184" s="6"/>
      <c r="G184" s="6"/>
      <c r="H184" s="6"/>
      <c r="I184" s="6"/>
    </row>
    <row r="185" spans="2:9" ht="12.75">
      <c r="B185" s="11"/>
      <c r="D185" s="11" t="s">
        <v>53</v>
      </c>
      <c r="F185" s="6"/>
      <c r="G185" s="6"/>
      <c r="H185" s="6"/>
      <c r="I185" s="6"/>
    </row>
    <row r="186" spans="1:9" ht="12.75">
      <c r="A186" s="11"/>
      <c r="B186" s="11"/>
      <c r="D186" t="s">
        <v>54</v>
      </c>
      <c r="F186" s="6"/>
      <c r="G186" s="6"/>
      <c r="H186" s="6"/>
      <c r="I186" s="6"/>
    </row>
    <row r="187" spans="1:9" ht="12.75">
      <c r="A187" s="2" t="s">
        <v>40</v>
      </c>
      <c r="F187" s="6"/>
      <c r="G187" s="6" t="s">
        <v>55</v>
      </c>
      <c r="H187" s="6"/>
      <c r="I187" s="6"/>
    </row>
    <row r="188" spans="1:9" ht="12.75">
      <c r="A188" s="2"/>
      <c r="F188" s="6"/>
      <c r="G188" s="6"/>
      <c r="H188" s="6"/>
      <c r="I188" s="6"/>
    </row>
    <row r="189" spans="6:9" ht="12.75">
      <c r="F189" s="6"/>
      <c r="G189" s="5" t="s">
        <v>4</v>
      </c>
      <c r="H189" s="5" t="s">
        <v>6</v>
      </c>
      <c r="I189" s="5" t="s">
        <v>8</v>
      </c>
    </row>
    <row r="190" spans="6:9" ht="12.75">
      <c r="F190" s="6"/>
      <c r="G190" s="5" t="s">
        <v>5</v>
      </c>
      <c r="H190" s="5" t="s">
        <v>7</v>
      </c>
      <c r="I190" s="5" t="s">
        <v>9</v>
      </c>
    </row>
    <row r="191" spans="6:9" ht="12.75">
      <c r="F191" s="6"/>
      <c r="G191" s="5"/>
      <c r="H191" s="5"/>
      <c r="I191" s="5"/>
    </row>
    <row r="192" spans="1:9" ht="12.75">
      <c r="A192" s="15" t="s">
        <v>56</v>
      </c>
      <c r="B192" s="15"/>
      <c r="C192" s="15" t="s">
        <v>57</v>
      </c>
      <c r="D192" s="15"/>
      <c r="E192" s="15"/>
      <c r="F192" s="15"/>
      <c r="G192" s="16">
        <v>259332</v>
      </c>
      <c r="H192" s="16">
        <f>SUM(H193:H245)</f>
        <v>464</v>
      </c>
      <c r="I192" s="16">
        <f>SUM(G192:H192)</f>
        <v>259796</v>
      </c>
    </row>
    <row r="193" spans="1:9" s="8" customFormat="1" ht="19.5" customHeight="1">
      <c r="A193" s="12" t="s">
        <v>10</v>
      </c>
      <c r="B193" s="12"/>
      <c r="C193" s="12" t="s">
        <v>19</v>
      </c>
      <c r="G193" s="9"/>
      <c r="H193" s="9"/>
      <c r="I193" s="9"/>
    </row>
    <row r="194" spans="1:9" s="8" customFormat="1" ht="12.75">
      <c r="A194" t="s">
        <v>31</v>
      </c>
      <c r="C194" s="10" t="s">
        <v>20</v>
      </c>
      <c r="D194" s="8" t="s">
        <v>19</v>
      </c>
      <c r="G194" s="9"/>
      <c r="H194" s="9"/>
      <c r="I194" s="9"/>
    </row>
    <row r="195" spans="1:9" s="8" customFormat="1" ht="12.75">
      <c r="A195" t="s">
        <v>32</v>
      </c>
      <c r="C195" s="10">
        <v>700</v>
      </c>
      <c r="D195" s="8" t="s">
        <v>21</v>
      </c>
      <c r="G195" s="9">
        <v>0</v>
      </c>
      <c r="H195" s="9">
        <v>100</v>
      </c>
      <c r="I195" s="9">
        <f>SUM(G195:H195)</f>
        <v>100</v>
      </c>
    </row>
    <row r="196" spans="4:9" s="8" customFormat="1" ht="12.75">
      <c r="D196" s="8" t="s">
        <v>58</v>
      </c>
      <c r="G196" s="9"/>
      <c r="H196" s="9"/>
      <c r="I196" s="9"/>
    </row>
    <row r="197" spans="2:9" s="8" customFormat="1" ht="12.75">
      <c r="B197"/>
      <c r="D197" s="8" t="s">
        <v>59</v>
      </c>
      <c r="G197" s="9"/>
      <c r="H197" s="9"/>
      <c r="I197" s="9"/>
    </row>
    <row r="198" spans="2:9" s="8" customFormat="1" ht="12.75">
      <c r="B198"/>
      <c r="D198" s="8" t="s">
        <v>60</v>
      </c>
      <c r="G198" s="9"/>
      <c r="H198" s="9"/>
      <c r="I198" s="9"/>
    </row>
    <row r="199" spans="1:9" s="8" customFormat="1" ht="12.75">
      <c r="A199"/>
      <c r="B199"/>
      <c r="D199" s="8" t="s">
        <v>61</v>
      </c>
      <c r="G199" s="9"/>
      <c r="H199" s="9"/>
      <c r="I199" s="9"/>
    </row>
    <row r="200" spans="1:9" s="8" customFormat="1" ht="12.75">
      <c r="A200" s="2" t="s">
        <v>40</v>
      </c>
      <c r="B200"/>
      <c r="C200"/>
      <c r="D200"/>
      <c r="E200"/>
      <c r="F200" s="6"/>
      <c r="G200" s="6" t="s">
        <v>55</v>
      </c>
      <c r="H200" s="9"/>
      <c r="I200" s="9"/>
    </row>
    <row r="201" spans="1:9" s="8" customFormat="1" ht="11.25" customHeight="1">
      <c r="A201"/>
      <c r="G201" s="9"/>
      <c r="H201" s="9"/>
      <c r="I201" s="9"/>
    </row>
    <row r="202" spans="7:9" s="8" customFormat="1" ht="12.75">
      <c r="G202" s="9"/>
      <c r="H202" s="9"/>
      <c r="I202" s="9"/>
    </row>
    <row r="203" spans="1:9" ht="16.5" customHeight="1">
      <c r="A203" s="3" t="s">
        <v>0</v>
      </c>
      <c r="B203" s="3"/>
      <c r="C203" s="12" t="s">
        <v>14</v>
      </c>
      <c r="D203" s="12"/>
      <c r="F203" s="6"/>
      <c r="G203" s="6"/>
      <c r="H203" s="6"/>
      <c r="I203" s="6"/>
    </row>
    <row r="204" spans="1:9" ht="12.75">
      <c r="A204" t="s">
        <v>31</v>
      </c>
      <c r="B204" s="1"/>
      <c r="C204" s="1" t="s">
        <v>15</v>
      </c>
      <c r="D204" t="s">
        <v>16</v>
      </c>
      <c r="F204" s="6"/>
      <c r="G204" s="6"/>
      <c r="H204" s="6"/>
      <c r="I204" s="6"/>
    </row>
    <row r="205" spans="1:9" ht="12.75">
      <c r="A205" t="s">
        <v>32</v>
      </c>
      <c r="B205" s="1"/>
      <c r="C205" s="1">
        <v>640</v>
      </c>
      <c r="D205" t="s">
        <v>17</v>
      </c>
      <c r="F205" s="6"/>
      <c r="G205" s="6">
        <v>181</v>
      </c>
      <c r="H205" s="6">
        <v>26</v>
      </c>
      <c r="I205" s="6">
        <f>SUM(G205:H205)</f>
        <v>207</v>
      </c>
    </row>
    <row r="206" spans="4:9" ht="12.75">
      <c r="D206" t="s">
        <v>62</v>
      </c>
      <c r="F206" s="6"/>
      <c r="G206" s="6"/>
      <c r="H206" s="6"/>
      <c r="I206" s="6"/>
    </row>
    <row r="207" spans="4:9" ht="12.75">
      <c r="D207" t="s">
        <v>63</v>
      </c>
      <c r="F207" s="6"/>
      <c r="G207" s="6"/>
      <c r="H207" s="6"/>
      <c r="I207" s="6"/>
    </row>
    <row r="208" spans="1:9" ht="12.75">
      <c r="A208" s="2" t="s">
        <v>40</v>
      </c>
      <c r="F208" s="6"/>
      <c r="G208" s="6" t="s">
        <v>55</v>
      </c>
      <c r="H208" s="6"/>
      <c r="I208" s="6"/>
    </row>
    <row r="209" spans="1:9" ht="12.75">
      <c r="A209" s="2"/>
      <c r="F209" s="6"/>
      <c r="G209" s="6"/>
      <c r="H209" s="6"/>
      <c r="I209" s="6"/>
    </row>
    <row r="210" ht="12.75">
      <c r="F210" s="6"/>
    </row>
    <row r="211" ht="12.75">
      <c r="F211" s="6"/>
    </row>
    <row r="212" spans="6:9" ht="12.75">
      <c r="F212" s="6"/>
      <c r="G212" s="6"/>
      <c r="H212" s="6"/>
      <c r="I212" s="6"/>
    </row>
    <row r="213" spans="3:9" ht="12.75">
      <c r="C213">
        <v>630</v>
      </c>
      <c r="D213" s="7" t="s">
        <v>64</v>
      </c>
      <c r="F213" s="6"/>
      <c r="G213" s="6">
        <v>0</v>
      </c>
      <c r="H213" s="6">
        <v>10</v>
      </c>
      <c r="I213" s="6">
        <f>SUM(G213:H213)</f>
        <v>10</v>
      </c>
    </row>
    <row r="214" spans="3:9" ht="12.75">
      <c r="C214">
        <v>630</v>
      </c>
      <c r="D214" s="7" t="s">
        <v>65</v>
      </c>
      <c r="F214" s="6"/>
      <c r="G214" s="6">
        <v>0</v>
      </c>
      <c r="H214" s="6">
        <v>10</v>
      </c>
      <c r="I214" s="6">
        <f aca="true" t="shared" si="0" ref="I214:I220">SUM(G214:H214)</f>
        <v>10</v>
      </c>
    </row>
    <row r="215" spans="3:9" ht="12.75">
      <c r="C215">
        <v>630</v>
      </c>
      <c r="D215" s="7" t="s">
        <v>66</v>
      </c>
      <c r="F215" s="6"/>
      <c r="G215" s="6">
        <v>0</v>
      </c>
      <c r="H215" s="6">
        <v>10</v>
      </c>
      <c r="I215" s="6">
        <f t="shared" si="0"/>
        <v>10</v>
      </c>
    </row>
    <row r="216" spans="3:9" ht="12.75">
      <c r="C216">
        <v>630</v>
      </c>
      <c r="D216" s="7" t="s">
        <v>67</v>
      </c>
      <c r="F216" s="6"/>
      <c r="G216" s="6">
        <v>0</v>
      </c>
      <c r="H216" s="6">
        <v>10</v>
      </c>
      <c r="I216" s="6">
        <f t="shared" si="0"/>
        <v>10</v>
      </c>
    </row>
    <row r="217" spans="3:9" ht="12.75">
      <c r="C217">
        <v>630</v>
      </c>
      <c r="D217" s="7" t="s">
        <v>68</v>
      </c>
      <c r="F217" s="6"/>
      <c r="G217" s="6">
        <v>0</v>
      </c>
      <c r="H217" s="6">
        <v>10</v>
      </c>
      <c r="I217" s="6">
        <f t="shared" si="0"/>
        <v>10</v>
      </c>
    </row>
    <row r="218" spans="3:9" ht="12.75">
      <c r="C218">
        <v>630</v>
      </c>
      <c r="D218" s="7" t="s">
        <v>69</v>
      </c>
      <c r="F218" s="6"/>
      <c r="G218" s="6">
        <v>0</v>
      </c>
      <c r="H218" s="6">
        <v>18</v>
      </c>
      <c r="I218" s="6">
        <f t="shared" si="0"/>
        <v>18</v>
      </c>
    </row>
    <row r="219" spans="3:9" ht="12.75">
      <c r="C219">
        <v>630</v>
      </c>
      <c r="D219" s="7" t="s">
        <v>70</v>
      </c>
      <c r="F219" s="6"/>
      <c r="G219" s="6">
        <v>0</v>
      </c>
      <c r="H219" s="6">
        <v>10</v>
      </c>
      <c r="I219" s="6">
        <f t="shared" si="0"/>
        <v>10</v>
      </c>
    </row>
    <row r="220" spans="3:9" ht="12.75">
      <c r="C220">
        <v>630</v>
      </c>
      <c r="D220" s="7" t="s">
        <v>71</v>
      </c>
      <c r="F220" s="6"/>
      <c r="G220" s="6">
        <v>0</v>
      </c>
      <c r="H220" s="6">
        <v>10</v>
      </c>
      <c r="I220" s="6">
        <f t="shared" si="0"/>
        <v>10</v>
      </c>
    </row>
    <row r="221" spans="6:9" ht="6" customHeight="1">
      <c r="F221" s="6"/>
      <c r="G221" s="6"/>
      <c r="H221" s="6"/>
      <c r="I221" s="6"/>
    </row>
    <row r="222" spans="4:9" ht="12.75">
      <c r="D222" s="7" t="s">
        <v>75</v>
      </c>
      <c r="F222" s="6"/>
      <c r="G222" s="6"/>
      <c r="H222" s="6"/>
      <c r="I222" s="6"/>
    </row>
    <row r="223" spans="4:9" ht="12.75">
      <c r="D223" s="7" t="s">
        <v>76</v>
      </c>
      <c r="F223" s="6"/>
      <c r="G223" s="6"/>
      <c r="H223" s="6"/>
      <c r="I223" s="6"/>
    </row>
    <row r="224" spans="4:9" ht="12.75">
      <c r="D224" s="8" t="s">
        <v>77</v>
      </c>
      <c r="F224" s="6"/>
      <c r="G224" s="6"/>
      <c r="H224" s="6"/>
      <c r="I224" s="6"/>
    </row>
    <row r="225" spans="4:9" ht="12.75">
      <c r="D225" s="8" t="s">
        <v>79</v>
      </c>
      <c r="F225" s="6"/>
      <c r="G225" s="6"/>
      <c r="H225" s="6"/>
      <c r="I225" s="6"/>
    </row>
    <row r="226" spans="4:9" ht="12.75">
      <c r="D226" s="8" t="s">
        <v>78</v>
      </c>
      <c r="F226" s="6"/>
      <c r="G226" s="6"/>
      <c r="H226" s="6"/>
      <c r="I226" s="6"/>
    </row>
    <row r="227" spans="1:9" ht="12.75">
      <c r="A227" s="2" t="s">
        <v>40</v>
      </c>
      <c r="F227" s="6"/>
      <c r="G227" s="6" t="s">
        <v>55</v>
      </c>
      <c r="H227" s="6"/>
      <c r="I227" s="6"/>
    </row>
    <row r="228" spans="4:9" ht="12.75">
      <c r="D228" s="8"/>
      <c r="F228" s="6"/>
      <c r="G228" s="6"/>
      <c r="H228" s="6"/>
      <c r="I228" s="6"/>
    </row>
    <row r="229" spans="6:9" ht="12.75">
      <c r="F229" s="6"/>
      <c r="G229" s="6"/>
      <c r="H229" s="6"/>
      <c r="I229" s="6"/>
    </row>
    <row r="230" spans="1:9" ht="18" customHeight="1">
      <c r="A230" s="3" t="s">
        <v>22</v>
      </c>
      <c r="B230" s="3"/>
      <c r="C230" s="12" t="s">
        <v>23</v>
      </c>
      <c r="D230" s="12"/>
      <c r="F230" s="6"/>
      <c r="G230" s="6"/>
      <c r="H230" s="6"/>
      <c r="I230" s="6"/>
    </row>
    <row r="231" spans="1:9" ht="12.75">
      <c r="A231" t="s">
        <v>31</v>
      </c>
      <c r="B231" s="1"/>
      <c r="C231" s="1" t="s">
        <v>24</v>
      </c>
      <c r="D231" t="s">
        <v>25</v>
      </c>
      <c r="F231" s="6"/>
      <c r="G231" s="6"/>
      <c r="H231" s="6"/>
      <c r="I231" s="6"/>
    </row>
    <row r="232" spans="1:9" ht="12.75">
      <c r="A232" t="s">
        <v>32</v>
      </c>
      <c r="B232" s="1"/>
      <c r="C232" s="1">
        <v>630</v>
      </c>
      <c r="D232" t="s">
        <v>72</v>
      </c>
      <c r="F232" s="6"/>
      <c r="G232" s="6">
        <v>0</v>
      </c>
      <c r="H232" s="6">
        <v>12</v>
      </c>
      <c r="I232" s="6">
        <f>SUM(G232:H232)</f>
        <v>12</v>
      </c>
    </row>
    <row r="233" spans="4:9" ht="12.75">
      <c r="D233" s="7" t="s">
        <v>73</v>
      </c>
      <c r="F233" s="6"/>
      <c r="G233" s="6"/>
      <c r="H233" s="6"/>
      <c r="I233" s="6"/>
    </row>
    <row r="234" spans="4:9" ht="12.75">
      <c r="D234" s="7" t="s">
        <v>74</v>
      </c>
      <c r="F234" s="6"/>
      <c r="G234" s="6"/>
      <c r="H234" s="6"/>
      <c r="I234" s="6"/>
    </row>
    <row r="235" spans="4:9" ht="12.75">
      <c r="D235" s="8" t="s">
        <v>60</v>
      </c>
      <c r="F235" s="6"/>
      <c r="G235" s="6"/>
      <c r="H235" s="6"/>
      <c r="I235" s="6"/>
    </row>
    <row r="236" spans="4:9" ht="12.75">
      <c r="D236" s="8" t="s">
        <v>61</v>
      </c>
      <c r="F236" s="6"/>
      <c r="G236" s="6"/>
      <c r="H236" s="6"/>
      <c r="I236" s="6"/>
    </row>
    <row r="237" spans="1:9" ht="12.75">
      <c r="A237" s="2" t="s">
        <v>40</v>
      </c>
      <c r="F237" s="6"/>
      <c r="G237" s="6" t="s">
        <v>55</v>
      </c>
      <c r="H237" s="6"/>
      <c r="I237" s="6"/>
    </row>
    <row r="238" spans="6:9" ht="12.75">
      <c r="F238" s="6"/>
      <c r="G238" s="6"/>
      <c r="H238" s="6"/>
      <c r="I238" s="6"/>
    </row>
    <row r="239" spans="6:9" ht="12.75">
      <c r="F239" s="6"/>
      <c r="G239" s="6"/>
      <c r="H239" s="6"/>
      <c r="I239" s="6"/>
    </row>
    <row r="240" spans="1:9" ht="12.75">
      <c r="A240" s="3" t="s">
        <v>26</v>
      </c>
      <c r="B240" s="3"/>
      <c r="C240" s="12" t="s">
        <v>27</v>
      </c>
      <c r="D240" s="12"/>
      <c r="F240" s="6"/>
      <c r="G240" s="6"/>
      <c r="H240" s="6"/>
      <c r="I240" s="6"/>
    </row>
    <row r="241" spans="1:9" ht="12.75">
      <c r="A241" t="s">
        <v>31</v>
      </c>
      <c r="B241" s="1"/>
      <c r="C241" s="1" t="s">
        <v>28</v>
      </c>
      <c r="D241" t="s">
        <v>29</v>
      </c>
      <c r="F241" s="6"/>
      <c r="G241" s="6"/>
      <c r="H241" s="6"/>
      <c r="I241" s="6"/>
    </row>
    <row r="242" spans="1:9" ht="12.75">
      <c r="A242" t="s">
        <v>32</v>
      </c>
      <c r="B242" s="1"/>
      <c r="C242" s="1">
        <v>640</v>
      </c>
      <c r="D242" t="s">
        <v>30</v>
      </c>
      <c r="F242" s="6"/>
      <c r="G242" s="6">
        <v>0</v>
      </c>
      <c r="H242" s="6">
        <f>180+36+22</f>
        <v>238</v>
      </c>
      <c r="I242" s="6">
        <f>SUM(G242:H242)</f>
        <v>238</v>
      </c>
    </row>
    <row r="243" spans="4:9" ht="12.75">
      <c r="D243" t="s">
        <v>80</v>
      </c>
      <c r="F243" s="6"/>
      <c r="G243" s="6"/>
      <c r="H243" s="6"/>
      <c r="I243" s="6"/>
    </row>
    <row r="244" spans="4:9" ht="12.75">
      <c r="D244" t="s">
        <v>81</v>
      </c>
      <c r="F244" s="6"/>
      <c r="G244" s="6"/>
      <c r="H244" s="6"/>
      <c r="I244" s="6"/>
    </row>
    <row r="245" spans="4:9" ht="12.75">
      <c r="D245" t="s">
        <v>82</v>
      </c>
      <c r="F245" s="6"/>
      <c r="G245" s="6"/>
      <c r="H245" s="6"/>
      <c r="I245" s="6"/>
    </row>
    <row r="246" spans="4:9" ht="12.75">
      <c r="D246" t="s">
        <v>309</v>
      </c>
      <c r="F246" s="6"/>
      <c r="G246" s="6"/>
      <c r="H246" s="6"/>
      <c r="I246" s="6"/>
    </row>
    <row r="247" spans="4:9" ht="12.75">
      <c r="D247" t="s">
        <v>83</v>
      </c>
      <c r="F247" s="6"/>
      <c r="G247" s="6"/>
      <c r="H247" s="6"/>
      <c r="I247" s="6"/>
    </row>
    <row r="248" spans="1:9" ht="12.75">
      <c r="A248" s="2" t="s">
        <v>40</v>
      </c>
      <c r="F248" s="6"/>
      <c r="G248" s="6"/>
      <c r="H248" s="6"/>
      <c r="I248" s="6"/>
    </row>
    <row r="249" spans="1:9" ht="12.75">
      <c r="A249" s="1"/>
      <c r="B249" t="s">
        <v>216</v>
      </c>
      <c r="F249" s="6"/>
      <c r="G249" s="6"/>
      <c r="H249" s="6"/>
      <c r="I249" s="6"/>
    </row>
    <row r="250" spans="1:9" ht="12.75">
      <c r="A250" s="1"/>
      <c r="B250" t="s">
        <v>217</v>
      </c>
      <c r="F250" s="6"/>
      <c r="G250" s="6"/>
      <c r="H250" s="6"/>
      <c r="I250" s="6"/>
    </row>
    <row r="251" spans="6:9" ht="12.75">
      <c r="F251" s="6"/>
      <c r="G251" s="5" t="s">
        <v>4</v>
      </c>
      <c r="H251" s="5" t="s">
        <v>6</v>
      </c>
      <c r="I251" s="5" t="s">
        <v>8</v>
      </c>
    </row>
    <row r="252" spans="6:9" ht="12.75">
      <c r="F252" s="6"/>
      <c r="G252" s="5" t="s">
        <v>5</v>
      </c>
      <c r="H252" s="5" t="s">
        <v>7</v>
      </c>
      <c r="I252" s="5" t="s">
        <v>9</v>
      </c>
    </row>
    <row r="253" spans="6:9" ht="12.75">
      <c r="F253" s="6"/>
      <c r="G253" s="6"/>
      <c r="H253" s="6"/>
      <c r="I253" s="6"/>
    </row>
    <row r="254" spans="1:9" ht="12.75">
      <c r="A254" s="15" t="s">
        <v>177</v>
      </c>
      <c r="B254" s="15"/>
      <c r="C254" s="15" t="s">
        <v>178</v>
      </c>
      <c r="D254" s="15"/>
      <c r="E254" s="15"/>
      <c r="F254" s="15"/>
      <c r="G254" s="16">
        <v>48975</v>
      </c>
      <c r="H254" s="16">
        <f>SUM(H255:H269)</f>
        <v>253</v>
      </c>
      <c r="I254" s="16">
        <f>SUM(G254:H254)</f>
        <v>49228</v>
      </c>
    </row>
    <row r="255" spans="1:9" ht="18" customHeight="1">
      <c r="A255" s="3" t="s">
        <v>0</v>
      </c>
      <c r="C255" t="s">
        <v>179</v>
      </c>
      <c r="F255" s="6"/>
      <c r="G255" s="6"/>
      <c r="H255" s="6"/>
      <c r="I255" s="6"/>
    </row>
    <row r="256" spans="1:9" ht="12.75">
      <c r="A256" t="s">
        <v>31</v>
      </c>
      <c r="C256" s="20" t="s">
        <v>180</v>
      </c>
      <c r="D256" t="s">
        <v>181</v>
      </c>
      <c r="F256" s="6"/>
      <c r="G256" s="6"/>
      <c r="H256" s="6"/>
      <c r="I256" s="6"/>
    </row>
    <row r="257" spans="1:9" ht="12.75">
      <c r="A257" t="s">
        <v>32</v>
      </c>
      <c r="C257" s="20" t="s">
        <v>100</v>
      </c>
      <c r="D257" t="s">
        <v>182</v>
      </c>
      <c r="F257" s="6"/>
      <c r="G257" s="6">
        <v>0</v>
      </c>
      <c r="H257" s="6">
        <v>200</v>
      </c>
      <c r="I257" s="6">
        <f>SUM(G257:H257)</f>
        <v>200</v>
      </c>
    </row>
    <row r="258" spans="4:9" ht="12.75">
      <c r="D258" t="s">
        <v>183</v>
      </c>
      <c r="F258" s="6"/>
      <c r="G258" s="6"/>
      <c r="H258" s="6"/>
      <c r="I258" s="6"/>
    </row>
    <row r="259" spans="4:9" ht="12.75">
      <c r="D259" t="s">
        <v>184</v>
      </c>
      <c r="F259" s="6"/>
      <c r="G259" s="6"/>
      <c r="H259" s="6"/>
      <c r="I259" s="6"/>
    </row>
    <row r="260" spans="4:9" ht="12.75">
      <c r="D260" t="s">
        <v>185</v>
      </c>
      <c r="F260" s="6"/>
      <c r="G260" s="6"/>
      <c r="H260" s="6"/>
      <c r="I260" s="6"/>
    </row>
    <row r="261" spans="1:9" ht="12.75">
      <c r="A261" s="2" t="s">
        <v>40</v>
      </c>
      <c r="F261" s="6"/>
      <c r="G261" s="6" t="s">
        <v>374</v>
      </c>
      <c r="H261" s="6"/>
      <c r="I261" s="6"/>
    </row>
    <row r="262" spans="1:9" ht="12.75">
      <c r="A262" s="6" t="s">
        <v>375</v>
      </c>
      <c r="F262" s="6"/>
      <c r="H262" s="6"/>
      <c r="I262" s="6"/>
    </row>
    <row r="263" spans="1:9" ht="12.75">
      <c r="A263" s="2"/>
      <c r="F263" s="6"/>
      <c r="G263" s="6"/>
      <c r="H263" s="6"/>
      <c r="I263" s="6"/>
    </row>
    <row r="264" spans="1:9" ht="12.75">
      <c r="A264" s="2"/>
      <c r="F264" s="6"/>
      <c r="G264" s="6"/>
      <c r="H264" s="6"/>
      <c r="I264" s="6"/>
    </row>
    <row r="265" spans="1:9" ht="12.75">
      <c r="A265" s="2"/>
      <c r="C265">
        <v>640</v>
      </c>
      <c r="D265" t="s">
        <v>186</v>
      </c>
      <c r="F265" s="6"/>
      <c r="G265" s="6">
        <v>0</v>
      </c>
      <c r="H265" s="6">
        <v>53</v>
      </c>
      <c r="I265" s="6">
        <f>SUM(G265:H265)</f>
        <v>53</v>
      </c>
    </row>
    <row r="266" spans="1:9" ht="12.75">
      <c r="A266" s="2"/>
      <c r="D266" t="s">
        <v>187</v>
      </c>
      <c r="F266" s="6"/>
      <c r="G266" s="6"/>
      <c r="H266" s="6"/>
      <c r="I266" s="6"/>
    </row>
    <row r="267" spans="1:9" ht="12.75">
      <c r="A267" s="2"/>
      <c r="D267" t="s">
        <v>188</v>
      </c>
      <c r="F267" s="6"/>
      <c r="G267" s="6"/>
      <c r="H267" s="6"/>
      <c r="I267" s="6"/>
    </row>
    <row r="268" spans="1:9" ht="12.75">
      <c r="A268" s="2"/>
      <c r="D268" t="s">
        <v>189</v>
      </c>
      <c r="F268" s="6"/>
      <c r="G268" s="6"/>
      <c r="H268" s="6"/>
      <c r="I268" s="6"/>
    </row>
    <row r="269" spans="1:9" ht="12.75">
      <c r="A269" s="2" t="s">
        <v>40</v>
      </c>
      <c r="F269" s="6"/>
      <c r="G269" s="6" t="s">
        <v>55</v>
      </c>
      <c r="H269" s="6"/>
      <c r="I269" s="6"/>
    </row>
    <row r="270" ht="12.75">
      <c r="F270" s="6"/>
    </row>
    <row r="271" spans="6:9" ht="12.75">
      <c r="F271" s="6"/>
      <c r="G271" s="5"/>
      <c r="H271" s="5"/>
      <c r="I271" s="5"/>
    </row>
    <row r="272" spans="6:9" ht="12.75">
      <c r="F272" s="6"/>
      <c r="G272" s="5"/>
      <c r="H272" s="5"/>
      <c r="I272" s="5"/>
    </row>
    <row r="273" spans="1:9" ht="12.75">
      <c r="A273" s="15" t="s">
        <v>84</v>
      </c>
      <c r="B273" s="15"/>
      <c r="C273" s="15" t="s">
        <v>85</v>
      </c>
      <c r="D273" s="15"/>
      <c r="E273" s="15"/>
      <c r="F273" s="15"/>
      <c r="G273" s="16">
        <v>11298</v>
      </c>
      <c r="H273" s="16">
        <f>SUM(H274:H301)</f>
        <v>7865</v>
      </c>
      <c r="I273" s="16">
        <f>SUM(G273:H273)</f>
        <v>19163</v>
      </c>
    </row>
    <row r="274" spans="1:9" ht="18" customHeight="1">
      <c r="A274" s="126" t="s">
        <v>356</v>
      </c>
      <c r="B274" s="126"/>
      <c r="C274" s="126" t="s">
        <v>357</v>
      </c>
      <c r="D274" s="126"/>
      <c r="E274" s="126"/>
      <c r="F274" s="126"/>
      <c r="G274" s="127"/>
      <c r="H274" s="127"/>
      <c r="I274" s="127"/>
    </row>
    <row r="275" spans="1:9" ht="12.75">
      <c r="A275" t="s">
        <v>31</v>
      </c>
      <c r="B275" s="126"/>
      <c r="C275" s="18" t="s">
        <v>87</v>
      </c>
      <c r="D275" t="s">
        <v>88</v>
      </c>
      <c r="E275" s="126"/>
      <c r="F275" s="126"/>
      <c r="G275" s="127"/>
      <c r="H275" s="127"/>
      <c r="I275" s="127"/>
    </row>
    <row r="276" spans="1:9" ht="12.75">
      <c r="A276" t="s">
        <v>32</v>
      </c>
      <c r="B276" s="126"/>
      <c r="C276" s="126">
        <v>700</v>
      </c>
      <c r="D276" s="126" t="s">
        <v>358</v>
      </c>
      <c r="E276" s="126"/>
      <c r="F276" s="126"/>
      <c r="G276" s="127">
        <v>0</v>
      </c>
      <c r="H276" s="127">
        <f>6000+1800</f>
        <v>7800</v>
      </c>
      <c r="I276" s="127">
        <f>SUM(G276:H276)</f>
        <v>7800</v>
      </c>
    </row>
    <row r="277" spans="1:9" ht="12.75">
      <c r="A277" s="126"/>
      <c r="B277" s="126"/>
      <c r="C277" s="126"/>
      <c r="D277" s="126" t="s">
        <v>359</v>
      </c>
      <c r="E277" s="126"/>
      <c r="F277" s="126"/>
      <c r="G277" s="127"/>
      <c r="H277" s="127"/>
      <c r="I277" s="127"/>
    </row>
    <row r="278" spans="1:9" ht="12.75">
      <c r="A278" s="126"/>
      <c r="B278" s="126"/>
      <c r="C278" s="126"/>
      <c r="D278" s="126" t="s">
        <v>360</v>
      </c>
      <c r="E278" s="126"/>
      <c r="F278" s="126"/>
      <c r="G278" s="127"/>
      <c r="H278" s="127"/>
      <c r="I278" s="127"/>
    </row>
    <row r="279" spans="1:9" ht="12.75">
      <c r="A279" s="126"/>
      <c r="B279" s="126"/>
      <c r="C279" s="126"/>
      <c r="D279" s="126" t="s">
        <v>361</v>
      </c>
      <c r="E279" s="126"/>
      <c r="F279" s="126"/>
      <c r="G279" s="127"/>
      <c r="H279" s="127"/>
      <c r="I279" s="127"/>
    </row>
    <row r="280" spans="1:9" ht="12.75">
      <c r="A280" s="126"/>
      <c r="B280" s="126"/>
      <c r="C280" s="126"/>
      <c r="D280" s="126" t="s">
        <v>363</v>
      </c>
      <c r="E280" s="126"/>
      <c r="F280" s="126"/>
      <c r="G280" s="127"/>
      <c r="H280" s="127"/>
      <c r="I280" s="127"/>
    </row>
    <row r="281" spans="1:9" ht="12.75">
      <c r="A281" s="126"/>
      <c r="B281" s="126"/>
      <c r="C281" s="126"/>
      <c r="D281" s="126" t="s">
        <v>362</v>
      </c>
      <c r="E281" s="126"/>
      <c r="F281" s="126"/>
      <c r="G281" s="127"/>
      <c r="H281" s="127"/>
      <c r="I281" s="127"/>
    </row>
    <row r="282" spans="1:9" ht="12.75">
      <c r="A282" s="2" t="s">
        <v>40</v>
      </c>
      <c r="B282" s="126"/>
      <c r="C282" s="126"/>
      <c r="D282" s="126"/>
      <c r="E282" s="126"/>
      <c r="F282" s="126"/>
      <c r="G282" s="6" t="s">
        <v>378</v>
      </c>
      <c r="H282" s="127"/>
      <c r="I282" s="127"/>
    </row>
    <row r="283" spans="1:9" ht="12.75">
      <c r="A283" s="126"/>
      <c r="B283" s="126"/>
      <c r="C283" s="126"/>
      <c r="D283" s="126"/>
      <c r="E283" s="126"/>
      <c r="F283" s="126"/>
      <c r="G283" s="127"/>
      <c r="H283" s="127"/>
      <c r="I283" s="127"/>
    </row>
    <row r="284" spans="1:9" ht="12.75">
      <c r="A284" s="126"/>
      <c r="B284" s="126"/>
      <c r="C284" s="126"/>
      <c r="D284" s="126"/>
      <c r="E284" s="126"/>
      <c r="F284" s="126"/>
      <c r="G284" s="127"/>
      <c r="H284" s="127"/>
      <c r="I284" s="127"/>
    </row>
    <row r="285" spans="6:9" ht="12.75">
      <c r="F285" s="6"/>
      <c r="G285" s="6"/>
      <c r="H285" s="6"/>
      <c r="I285" s="6"/>
    </row>
    <row r="286" spans="1:3" ht="12.75">
      <c r="A286" s="3" t="s">
        <v>22</v>
      </c>
      <c r="C286" t="s">
        <v>86</v>
      </c>
    </row>
    <row r="287" spans="1:4" ht="12.75">
      <c r="A287" t="s">
        <v>31</v>
      </c>
      <c r="C287" s="18" t="s">
        <v>87</v>
      </c>
      <c r="D287" t="s">
        <v>88</v>
      </c>
    </row>
    <row r="288" spans="1:9" ht="12.75">
      <c r="A288" t="s">
        <v>32</v>
      </c>
      <c r="C288" s="19">
        <v>630</v>
      </c>
      <c r="D288" t="s">
        <v>89</v>
      </c>
      <c r="G288">
        <v>0</v>
      </c>
      <c r="H288">
        <v>50</v>
      </c>
      <c r="I288">
        <f>SUM(G288:H288)</f>
        <v>50</v>
      </c>
    </row>
    <row r="289" ht="12.75">
      <c r="D289" t="s">
        <v>90</v>
      </c>
    </row>
    <row r="290" ht="12.75">
      <c r="D290" t="s">
        <v>91</v>
      </c>
    </row>
    <row r="291" ht="12.75">
      <c r="D291" t="s">
        <v>92</v>
      </c>
    </row>
    <row r="292" ht="13.5" customHeight="1">
      <c r="D292" t="s">
        <v>93</v>
      </c>
    </row>
    <row r="293" spans="1:7" ht="12.75">
      <c r="A293" s="2" t="s">
        <v>40</v>
      </c>
      <c r="G293" s="6" t="s">
        <v>55</v>
      </c>
    </row>
    <row r="295" ht="12.75">
      <c r="F295" s="6"/>
    </row>
    <row r="296" spans="1:7" ht="12.75">
      <c r="A296" t="s">
        <v>31</v>
      </c>
      <c r="C296" s="1" t="s">
        <v>28</v>
      </c>
      <c r="D296" t="s">
        <v>29</v>
      </c>
      <c r="F296" s="6"/>
      <c r="G296" s="6"/>
    </row>
    <row r="297" spans="1:9" ht="12.75">
      <c r="A297" t="s">
        <v>32</v>
      </c>
      <c r="C297" s="1">
        <v>640</v>
      </c>
      <c r="D297" t="s">
        <v>218</v>
      </c>
      <c r="F297" s="6"/>
      <c r="G297" s="6">
        <v>0</v>
      </c>
      <c r="H297">
        <v>15</v>
      </c>
      <c r="I297" s="6">
        <f>SUM(G297:H297)</f>
        <v>15</v>
      </c>
    </row>
    <row r="298" spans="1:7" ht="12.75">
      <c r="A298" s="2"/>
      <c r="D298" t="s">
        <v>190</v>
      </c>
      <c r="F298" s="6"/>
      <c r="G298" s="6"/>
    </row>
    <row r="299" spans="1:7" ht="12.75">
      <c r="A299" s="2"/>
      <c r="D299" t="s">
        <v>191</v>
      </c>
      <c r="F299" s="6"/>
      <c r="G299" s="6"/>
    </row>
    <row r="300" spans="1:7" ht="12.75">
      <c r="A300" s="2"/>
      <c r="D300" t="s">
        <v>192</v>
      </c>
      <c r="F300" s="6"/>
      <c r="G300" s="6"/>
    </row>
    <row r="301" spans="1:7" ht="12.75">
      <c r="A301" s="2" t="s">
        <v>40</v>
      </c>
      <c r="F301" s="6"/>
      <c r="G301" s="6" t="s">
        <v>55</v>
      </c>
    </row>
    <row r="302" spans="7:9" ht="12.75">
      <c r="G302" s="5"/>
      <c r="H302" s="5"/>
      <c r="I302" s="5"/>
    </row>
    <row r="305" spans="1:9" ht="12.75">
      <c r="A305" s="15" t="s">
        <v>94</v>
      </c>
      <c r="B305" s="15"/>
      <c r="C305" s="15" t="s">
        <v>95</v>
      </c>
      <c r="D305" s="15"/>
      <c r="E305" s="15"/>
      <c r="F305" s="15"/>
      <c r="G305" s="16">
        <v>70340</v>
      </c>
      <c r="H305" s="16">
        <f>SUM(H306:H311)</f>
        <v>650</v>
      </c>
      <c r="I305" s="16">
        <f>SUM(G305:H305)</f>
        <v>70990</v>
      </c>
    </row>
    <row r="306" spans="1:3" ht="16.5" customHeight="1">
      <c r="A306" s="3" t="s">
        <v>96</v>
      </c>
      <c r="C306" t="s">
        <v>97</v>
      </c>
    </row>
    <row r="307" spans="1:4" ht="12.75">
      <c r="A307" t="s">
        <v>31</v>
      </c>
      <c r="C307" s="20" t="s">
        <v>98</v>
      </c>
      <c r="D307" t="s">
        <v>99</v>
      </c>
    </row>
    <row r="308" spans="1:9" ht="12.75">
      <c r="A308" t="s">
        <v>32</v>
      </c>
      <c r="C308" s="20" t="s">
        <v>100</v>
      </c>
      <c r="D308" t="s">
        <v>101</v>
      </c>
      <c r="G308">
        <v>0</v>
      </c>
      <c r="H308">
        <v>650</v>
      </c>
      <c r="I308">
        <f>SUM(G308:H308)</f>
        <v>650</v>
      </c>
    </row>
    <row r="309" ht="12.75">
      <c r="D309" t="s">
        <v>102</v>
      </c>
    </row>
    <row r="310" ht="12.75">
      <c r="D310" t="s">
        <v>376</v>
      </c>
    </row>
    <row r="311" ht="12.75">
      <c r="D311" t="s">
        <v>377</v>
      </c>
    </row>
    <row r="312" spans="1:7" ht="12.75">
      <c r="A312" s="2" t="s">
        <v>40</v>
      </c>
      <c r="G312" s="6" t="s">
        <v>55</v>
      </c>
    </row>
    <row r="314" spans="1:11" ht="15">
      <c r="A314" s="95" t="s">
        <v>174</v>
      </c>
      <c r="B314" s="64"/>
      <c r="C314" s="64"/>
      <c r="H314" s="6"/>
      <c r="I314" s="6"/>
      <c r="J314" s="6"/>
      <c r="K314" s="24"/>
    </row>
    <row r="315" spans="1:11" ht="15">
      <c r="A315" s="95" t="s">
        <v>173</v>
      </c>
      <c r="B315" s="65"/>
      <c r="C315" s="65"/>
      <c r="H315" s="6"/>
      <c r="I315" s="6"/>
      <c r="J315" s="6"/>
      <c r="K315" s="24"/>
    </row>
    <row r="316" spans="1:11" ht="14.25">
      <c r="A316" s="66"/>
      <c r="B316" s="64"/>
      <c r="C316" s="64"/>
      <c r="G316" s="59" t="s">
        <v>168</v>
      </c>
      <c r="H316" s="59" t="s">
        <v>169</v>
      </c>
      <c r="I316" s="59" t="s">
        <v>168</v>
      </c>
      <c r="K316" s="24"/>
    </row>
    <row r="317" spans="1:11" ht="15">
      <c r="A317" s="58"/>
      <c r="G317" s="59" t="s">
        <v>170</v>
      </c>
      <c r="H317" s="59" t="s">
        <v>171</v>
      </c>
      <c r="I317" s="59" t="s">
        <v>172</v>
      </c>
      <c r="K317" s="24"/>
    </row>
    <row r="318" spans="1:12" ht="12.75">
      <c r="A318" s="25" t="s">
        <v>104</v>
      </c>
      <c r="B318" s="60"/>
      <c r="C318" s="60"/>
      <c r="D318" s="60"/>
      <c r="E318" s="60"/>
      <c r="F318" s="60"/>
      <c r="G318" s="60"/>
      <c r="H318" s="61"/>
      <c r="I318" s="61"/>
      <c r="J318" s="67"/>
      <c r="K318" s="53"/>
      <c r="L318" s="65"/>
    </row>
    <row r="319" spans="1:12" ht="12.75">
      <c r="A319" s="25" t="s">
        <v>105</v>
      </c>
      <c r="B319" s="60"/>
      <c r="C319" s="60"/>
      <c r="D319" s="60"/>
      <c r="E319" s="60"/>
      <c r="F319" s="60"/>
      <c r="G319" s="60"/>
      <c r="H319" s="61"/>
      <c r="I319" s="61"/>
      <c r="J319" s="61"/>
      <c r="K319" s="53"/>
      <c r="L319" s="65"/>
    </row>
    <row r="320" spans="1:12" ht="12.75">
      <c r="A320" s="26" t="s">
        <v>106</v>
      </c>
      <c r="B320" s="26"/>
      <c r="C320" s="26"/>
      <c r="D320" s="26"/>
      <c r="E320" s="26"/>
      <c r="F320" s="65"/>
      <c r="G320" s="68">
        <f>E14</f>
        <v>650152</v>
      </c>
      <c r="H320" s="35">
        <f>H44</f>
        <v>756</v>
      </c>
      <c r="I320" s="68">
        <f>SUM(G320:H320)</f>
        <v>650908</v>
      </c>
      <c r="J320" s="54"/>
      <c r="K320" s="53"/>
      <c r="L320" s="65"/>
    </row>
    <row r="321" spans="1:12" ht="12.75">
      <c r="A321" s="26" t="s">
        <v>108</v>
      </c>
      <c r="B321" s="26"/>
      <c r="C321" s="26"/>
      <c r="D321" s="26"/>
      <c r="E321" s="26"/>
      <c r="F321" s="65"/>
      <c r="G321" s="68">
        <f>E15</f>
        <v>45148</v>
      </c>
      <c r="H321" s="35">
        <f>H109</f>
        <v>6650</v>
      </c>
      <c r="I321" s="68">
        <f>SUM(G321:H321)</f>
        <v>51798</v>
      </c>
      <c r="J321" s="54"/>
      <c r="K321" s="53"/>
      <c r="L321" s="65"/>
    </row>
    <row r="322" spans="1:12" ht="13.5" thickBot="1">
      <c r="A322" s="26" t="s">
        <v>109</v>
      </c>
      <c r="B322" s="26"/>
      <c r="C322" s="26"/>
      <c r="D322" s="26"/>
      <c r="E322" s="26"/>
      <c r="F322" s="65"/>
      <c r="G322" s="68">
        <f>E16</f>
        <v>188952</v>
      </c>
      <c r="H322" s="35">
        <f>H131</f>
        <v>4636</v>
      </c>
      <c r="I322" s="68">
        <f>SUM(G322:H322)</f>
        <v>193588</v>
      </c>
      <c r="J322" s="54"/>
      <c r="K322" s="53"/>
      <c r="L322" s="65"/>
    </row>
    <row r="323" spans="1:12" ht="15" thickBot="1">
      <c r="A323" s="27" t="s">
        <v>110</v>
      </c>
      <c r="B323" s="62"/>
      <c r="C323" s="62"/>
      <c r="D323" s="62"/>
      <c r="E323" s="62"/>
      <c r="F323" s="56"/>
      <c r="G323" s="70">
        <f>SUM(G320:G322)</f>
        <v>884252</v>
      </c>
      <c r="H323" s="70">
        <f>SUM(H320:H322)</f>
        <v>12042</v>
      </c>
      <c r="I323" s="70">
        <f>SUM(I320:I322)</f>
        <v>896294</v>
      </c>
      <c r="J323" s="35"/>
      <c r="K323" s="53"/>
      <c r="L323" s="65"/>
    </row>
    <row r="324" spans="1:12" ht="14.25">
      <c r="A324" s="29"/>
      <c r="B324" s="26"/>
      <c r="C324" s="26"/>
      <c r="D324" s="26"/>
      <c r="E324" s="26"/>
      <c r="F324" s="65"/>
      <c r="G324" s="65"/>
      <c r="H324" s="35"/>
      <c r="I324" s="35"/>
      <c r="J324" s="35"/>
      <c r="K324" s="53"/>
      <c r="L324" s="65"/>
    </row>
    <row r="325" spans="1:12" ht="12.75">
      <c r="A325" s="26"/>
      <c r="B325" s="26"/>
      <c r="C325" s="26"/>
      <c r="D325" s="26"/>
      <c r="E325" s="26"/>
      <c r="F325" s="65"/>
      <c r="G325" s="65"/>
      <c r="H325" s="35"/>
      <c r="I325" s="68"/>
      <c r="J325" s="54"/>
      <c r="K325" s="53"/>
      <c r="L325" s="65"/>
    </row>
    <row r="326" spans="1:12" ht="12.75">
      <c r="A326" s="25" t="s">
        <v>111</v>
      </c>
      <c r="B326" s="26"/>
      <c r="C326" s="26"/>
      <c r="D326" s="26"/>
      <c r="E326" s="26"/>
      <c r="F326" s="65"/>
      <c r="G326" s="65"/>
      <c r="H326" s="35"/>
      <c r="I326" s="68"/>
      <c r="J326" s="54"/>
      <c r="K326" s="53"/>
      <c r="L326" s="65"/>
    </row>
    <row r="327" spans="1:12" ht="12.75">
      <c r="A327" s="25" t="s">
        <v>105</v>
      </c>
      <c r="B327" s="26"/>
      <c r="C327" s="26"/>
      <c r="D327" s="26"/>
      <c r="E327" s="26"/>
      <c r="F327" s="65"/>
      <c r="G327" s="65"/>
      <c r="H327" s="35"/>
      <c r="I327" s="68"/>
      <c r="J327" s="129" t="s">
        <v>308</v>
      </c>
      <c r="K327" s="130"/>
      <c r="L327" s="65"/>
    </row>
    <row r="328" spans="1:12" ht="12.75">
      <c r="A328" s="26" t="s">
        <v>112</v>
      </c>
      <c r="B328" s="26"/>
      <c r="C328" s="26"/>
      <c r="D328" s="26"/>
      <c r="E328" s="26"/>
      <c r="F328" s="65"/>
      <c r="G328" s="68">
        <f>E21</f>
        <v>633091</v>
      </c>
      <c r="H328" s="35">
        <f>H161+H205+H213+H214+H215+H216+H217+H218+H219+H220+H232+H242+H265+H288+H297+(K328)</f>
        <v>241</v>
      </c>
      <c r="I328" s="68">
        <f>SUM(G328:H328)</f>
        <v>633332</v>
      </c>
      <c r="J328" s="129" t="s">
        <v>175</v>
      </c>
      <c r="K328" s="130">
        <f>-350-130+285-220</f>
        <v>-415</v>
      </c>
      <c r="L328" s="65"/>
    </row>
    <row r="329" spans="1:12" ht="12.75">
      <c r="A329" s="26" t="s">
        <v>113</v>
      </c>
      <c r="B329" s="26"/>
      <c r="C329" s="26"/>
      <c r="D329" s="26"/>
      <c r="E329" s="26"/>
      <c r="F329" s="65"/>
      <c r="G329" s="68">
        <f>E22</f>
        <v>127983</v>
      </c>
      <c r="H329" s="35">
        <f>H181+H195+H257+H308+H276+(K329)</f>
        <v>11801</v>
      </c>
      <c r="I329" s="68">
        <f>SUM(G329:H329)</f>
        <v>139784</v>
      </c>
      <c r="J329" s="129" t="s">
        <v>176</v>
      </c>
      <c r="K329" s="130">
        <f>350+130-285+220</f>
        <v>415</v>
      </c>
      <c r="L329" s="65"/>
    </row>
    <row r="330" spans="1:12" ht="13.5" thickBot="1">
      <c r="A330" s="26" t="s">
        <v>114</v>
      </c>
      <c r="B330" s="26"/>
      <c r="C330" s="26"/>
      <c r="D330" s="26"/>
      <c r="E330" s="26"/>
      <c r="F330" s="65"/>
      <c r="G330" s="68">
        <f>E23</f>
        <v>123178</v>
      </c>
      <c r="H330" s="35">
        <v>0</v>
      </c>
      <c r="I330" s="68">
        <f>SUM(G330:H330)</f>
        <v>123178</v>
      </c>
      <c r="J330" s="54"/>
      <c r="K330" s="53"/>
      <c r="L330" s="65"/>
    </row>
    <row r="331" spans="1:12" ht="15" thickBot="1">
      <c r="A331" s="27" t="s">
        <v>115</v>
      </c>
      <c r="B331" s="62"/>
      <c r="C331" s="62"/>
      <c r="D331" s="62"/>
      <c r="E331" s="62"/>
      <c r="F331" s="56"/>
      <c r="G331" s="70">
        <f>SUM(G328:G330)</f>
        <v>884252</v>
      </c>
      <c r="H331" s="70">
        <f>SUM(H328:H330)</f>
        <v>12042</v>
      </c>
      <c r="I331" s="70">
        <f>SUM(I328:I330)</f>
        <v>896294</v>
      </c>
      <c r="J331" s="35"/>
      <c r="K331" s="53"/>
      <c r="L331" s="65"/>
    </row>
    <row r="332" spans="1:12" ht="12.75">
      <c r="A332" s="26"/>
      <c r="B332" s="26"/>
      <c r="C332" s="26"/>
      <c r="D332" s="26"/>
      <c r="E332" s="26"/>
      <c r="F332" s="65"/>
      <c r="G332" s="65"/>
      <c r="H332" s="68"/>
      <c r="I332" s="35"/>
      <c r="J332" s="54"/>
      <c r="K332" s="53"/>
      <c r="L332" s="65"/>
    </row>
    <row r="333" spans="1:12" ht="12.75">
      <c r="A333" s="26" t="s">
        <v>116</v>
      </c>
      <c r="B333" s="26"/>
      <c r="C333" s="26"/>
      <c r="D333" s="26"/>
      <c r="E333" s="26"/>
      <c r="F333" s="65"/>
      <c r="G333" s="68">
        <f>G323-G331</f>
        <v>0</v>
      </c>
      <c r="H333" s="68">
        <f>H323-H331</f>
        <v>0</v>
      </c>
      <c r="I333" s="68">
        <f>I323-I331</f>
        <v>0</v>
      </c>
      <c r="J333" s="61"/>
      <c r="K333" s="53"/>
      <c r="L333" s="65"/>
    </row>
    <row r="334" spans="1:12" ht="12.75">
      <c r="A334" s="26"/>
      <c r="B334" s="26"/>
      <c r="C334" s="26"/>
      <c r="D334" s="26"/>
      <c r="E334" s="26"/>
      <c r="F334" s="65"/>
      <c r="G334" s="68"/>
      <c r="H334" s="68"/>
      <c r="I334" s="68"/>
      <c r="J334" s="61"/>
      <c r="K334" s="53"/>
      <c r="L334" s="65"/>
    </row>
    <row r="335" spans="1:12" ht="12.75">
      <c r="A335" s="26"/>
      <c r="B335" s="26"/>
      <c r="C335" s="26"/>
      <c r="D335" s="26"/>
      <c r="E335" s="26"/>
      <c r="F335" s="65"/>
      <c r="G335" s="68"/>
      <c r="H335" s="68"/>
      <c r="I335" s="68"/>
      <c r="J335" s="61"/>
      <c r="K335" s="53"/>
      <c r="L335" s="65"/>
    </row>
    <row r="336" spans="1:12" ht="12.75">
      <c r="A336" s="26"/>
      <c r="B336" s="26"/>
      <c r="C336" s="26"/>
      <c r="D336" s="26"/>
      <c r="E336" s="26"/>
      <c r="F336" s="65"/>
      <c r="G336" s="68"/>
      <c r="H336" s="68"/>
      <c r="I336" s="68"/>
      <c r="J336" s="61"/>
      <c r="K336" s="53"/>
      <c r="L336" s="65"/>
    </row>
    <row r="337" spans="1:12" ht="12.75">
      <c r="A337" s="26"/>
      <c r="B337" s="26"/>
      <c r="C337" s="26"/>
      <c r="D337" s="26"/>
      <c r="E337" s="26"/>
      <c r="F337" s="65"/>
      <c r="G337" s="68"/>
      <c r="H337" s="68"/>
      <c r="I337" s="68"/>
      <c r="J337" s="61"/>
      <c r="K337" s="53"/>
      <c r="L337" s="65"/>
    </row>
    <row r="338" spans="1:12" ht="15">
      <c r="A338" s="122" t="s">
        <v>317</v>
      </c>
      <c r="B338" s="26"/>
      <c r="C338" s="26"/>
      <c r="D338" s="26"/>
      <c r="E338" s="26"/>
      <c r="F338" s="65"/>
      <c r="G338" s="68"/>
      <c r="H338" s="68"/>
      <c r="I338" s="68"/>
      <c r="J338" s="61"/>
      <c r="K338" s="53"/>
      <c r="L338" s="65"/>
    </row>
    <row r="339" spans="1:12" ht="12.75">
      <c r="A339" s="26"/>
      <c r="B339" s="26"/>
      <c r="C339" s="26"/>
      <c r="D339" s="26"/>
      <c r="E339" s="26"/>
      <c r="F339" s="65"/>
      <c r="G339" s="68"/>
      <c r="H339" s="68"/>
      <c r="I339" s="68"/>
      <c r="J339" s="61"/>
      <c r="K339" s="53"/>
      <c r="L339" s="65"/>
    </row>
    <row r="340" spans="1:12" ht="12.75">
      <c r="A340" s="26"/>
      <c r="B340" s="26"/>
      <c r="C340" s="26"/>
      <c r="D340" s="26"/>
      <c r="E340" s="26"/>
      <c r="F340" s="65"/>
      <c r="G340" s="68"/>
      <c r="H340" s="68"/>
      <c r="I340" s="68"/>
      <c r="J340" s="61"/>
      <c r="K340" s="53"/>
      <c r="L340" s="65"/>
    </row>
    <row r="341" spans="1:12" ht="12.75">
      <c r="A341" s="26"/>
      <c r="B341" s="26"/>
      <c r="C341" s="26"/>
      <c r="D341" s="26"/>
      <c r="E341" s="26"/>
      <c r="F341" s="65"/>
      <c r="G341" s="68"/>
      <c r="H341" s="68"/>
      <c r="I341" s="68"/>
      <c r="J341" s="61"/>
      <c r="K341" s="53"/>
      <c r="L341" s="65"/>
    </row>
    <row r="342" spans="1:12" ht="12.75" customHeight="1">
      <c r="A342" s="96" t="s">
        <v>266</v>
      </c>
      <c r="B342" s="97" t="s">
        <v>312</v>
      </c>
      <c r="C342" s="96" t="s">
        <v>267</v>
      </c>
      <c r="D342" s="96" t="s">
        <v>316</v>
      </c>
      <c r="E342" s="134" t="s">
        <v>268</v>
      </c>
      <c r="F342" s="134"/>
      <c r="G342" s="134"/>
      <c r="H342" s="134"/>
      <c r="I342" s="98" t="s">
        <v>269</v>
      </c>
      <c r="J342" s="61"/>
      <c r="K342" s="53"/>
      <c r="L342" s="65"/>
    </row>
    <row r="343" spans="1:12" ht="12.75" customHeight="1">
      <c r="A343" s="96"/>
      <c r="B343" s="97" t="s">
        <v>313</v>
      </c>
      <c r="C343" s="96" t="s">
        <v>314</v>
      </c>
      <c r="D343" s="96" t="s">
        <v>315</v>
      </c>
      <c r="E343" s="96"/>
      <c r="G343" s="68"/>
      <c r="I343" s="98"/>
      <c r="J343" s="61"/>
      <c r="K343" s="53"/>
      <c r="L343" s="65"/>
    </row>
    <row r="344" spans="1:12" ht="12.75" customHeight="1">
      <c r="A344" s="96"/>
      <c r="B344" s="97"/>
      <c r="C344" s="96"/>
      <c r="D344" s="96"/>
      <c r="E344" s="96"/>
      <c r="G344" s="68"/>
      <c r="I344" s="98"/>
      <c r="J344" s="61"/>
      <c r="K344" s="53"/>
      <c r="L344" s="65"/>
    </row>
    <row r="345" spans="1:12" ht="12.75" customHeight="1">
      <c r="A345" s="5" t="s">
        <v>270</v>
      </c>
      <c r="B345" s="99" t="s">
        <v>271</v>
      </c>
      <c r="C345" s="99" t="s">
        <v>272</v>
      </c>
      <c r="D345" s="99" t="s">
        <v>273</v>
      </c>
      <c r="E345" s="100" t="s">
        <v>274</v>
      </c>
      <c r="G345" s="68"/>
      <c r="I345" s="6">
        <v>-20</v>
      </c>
      <c r="J345" s="61"/>
      <c r="K345" s="53"/>
      <c r="L345" s="65"/>
    </row>
    <row r="346" spans="1:12" ht="12.75" customHeight="1">
      <c r="A346" s="101" t="s">
        <v>270</v>
      </c>
      <c r="B346" s="102" t="s">
        <v>318</v>
      </c>
      <c r="C346" s="102" t="s">
        <v>275</v>
      </c>
      <c r="D346" s="102" t="s">
        <v>276</v>
      </c>
      <c r="E346" s="103" t="s">
        <v>277</v>
      </c>
      <c r="F346" s="121"/>
      <c r="G346" s="123"/>
      <c r="H346" s="121"/>
      <c r="I346" s="104">
        <v>20</v>
      </c>
      <c r="J346" s="61"/>
      <c r="K346" s="53"/>
      <c r="L346" s="65"/>
    </row>
    <row r="347" spans="1:12" ht="12.75" customHeight="1">
      <c r="A347" s="105" t="s">
        <v>270</v>
      </c>
      <c r="B347" s="99" t="s">
        <v>271</v>
      </c>
      <c r="C347" s="99" t="s">
        <v>272</v>
      </c>
      <c r="D347" s="99" t="s">
        <v>273</v>
      </c>
      <c r="E347" s="100" t="s">
        <v>274</v>
      </c>
      <c r="G347" s="68"/>
      <c r="I347" s="6">
        <v>-350</v>
      </c>
      <c r="J347" s="61"/>
      <c r="K347" s="53"/>
      <c r="L347" s="65"/>
    </row>
    <row r="348" spans="1:12" ht="12.75" customHeight="1">
      <c r="A348" s="101" t="s">
        <v>270</v>
      </c>
      <c r="B348" s="102" t="s">
        <v>278</v>
      </c>
      <c r="C348" s="102" t="s">
        <v>272</v>
      </c>
      <c r="D348" s="102" t="s">
        <v>100</v>
      </c>
      <c r="E348" s="106" t="s">
        <v>274</v>
      </c>
      <c r="F348" s="121"/>
      <c r="G348" s="123"/>
      <c r="H348" s="121"/>
      <c r="I348" s="104">
        <v>350</v>
      </c>
      <c r="J348" s="61"/>
      <c r="K348" s="53"/>
      <c r="L348" s="65"/>
    </row>
    <row r="349" spans="1:12" ht="12.75" customHeight="1">
      <c r="A349" s="107" t="s">
        <v>270</v>
      </c>
      <c r="B349" s="108" t="s">
        <v>279</v>
      </c>
      <c r="C349" s="108" t="s">
        <v>280</v>
      </c>
      <c r="D349" s="105">
        <v>640</v>
      </c>
      <c r="E349" s="109" t="s">
        <v>281</v>
      </c>
      <c r="G349" s="68"/>
      <c r="I349" s="110">
        <v>-15</v>
      </c>
      <c r="J349" s="61"/>
      <c r="K349" s="53"/>
      <c r="L349" s="65"/>
    </row>
    <row r="350" spans="1:12" ht="12.75" customHeight="1">
      <c r="A350" s="111" t="s">
        <v>270</v>
      </c>
      <c r="B350" s="102" t="s">
        <v>306</v>
      </c>
      <c r="C350" s="102" t="s">
        <v>275</v>
      </c>
      <c r="D350" s="101">
        <v>600</v>
      </c>
      <c r="E350" s="112" t="s">
        <v>282</v>
      </c>
      <c r="F350" s="121"/>
      <c r="G350" s="123"/>
      <c r="H350" s="121"/>
      <c r="I350" s="113">
        <v>15</v>
      </c>
      <c r="J350" s="61"/>
      <c r="K350" s="53"/>
      <c r="L350" s="65"/>
    </row>
    <row r="351" spans="1:12" ht="12.75" customHeight="1">
      <c r="A351" s="107" t="s">
        <v>270</v>
      </c>
      <c r="B351" s="108" t="s">
        <v>283</v>
      </c>
      <c r="C351" s="108" t="s">
        <v>284</v>
      </c>
      <c r="D351" s="107">
        <v>640</v>
      </c>
      <c r="E351" s="109" t="s">
        <v>285</v>
      </c>
      <c r="G351" s="68"/>
      <c r="I351" s="110">
        <v>-5</v>
      </c>
      <c r="J351" s="61"/>
      <c r="K351" s="53"/>
      <c r="L351" s="65"/>
    </row>
    <row r="352" spans="1:12" ht="12.75" customHeight="1">
      <c r="A352" s="111" t="s">
        <v>270</v>
      </c>
      <c r="B352" s="102" t="s">
        <v>319</v>
      </c>
      <c r="C352" s="102" t="s">
        <v>275</v>
      </c>
      <c r="D352" s="111">
        <v>600</v>
      </c>
      <c r="E352" s="112" t="s">
        <v>286</v>
      </c>
      <c r="F352" s="121"/>
      <c r="G352" s="123"/>
      <c r="H352" s="121"/>
      <c r="I352" s="104">
        <v>5</v>
      </c>
      <c r="J352" s="61"/>
      <c r="K352" s="53"/>
      <c r="L352" s="65"/>
    </row>
    <row r="353" spans="1:12" ht="12.75" customHeight="1">
      <c r="A353" s="5" t="s">
        <v>270</v>
      </c>
      <c r="B353" s="99" t="s">
        <v>287</v>
      </c>
      <c r="C353" s="99" t="s">
        <v>288</v>
      </c>
      <c r="D353" s="105">
        <v>630</v>
      </c>
      <c r="E353" s="109" t="s">
        <v>289</v>
      </c>
      <c r="G353" s="68"/>
      <c r="I353" s="110">
        <v>-130</v>
      </c>
      <c r="J353" s="61"/>
      <c r="K353" s="53"/>
      <c r="L353" s="65"/>
    </row>
    <row r="354" spans="1:12" ht="12.75" customHeight="1">
      <c r="A354" s="101" t="s">
        <v>270</v>
      </c>
      <c r="B354" s="114" t="s">
        <v>290</v>
      </c>
      <c r="C354" s="114" t="s">
        <v>288</v>
      </c>
      <c r="D354" s="101">
        <v>700</v>
      </c>
      <c r="E354" s="112" t="s">
        <v>291</v>
      </c>
      <c r="F354" s="121"/>
      <c r="G354" s="123"/>
      <c r="H354" s="121"/>
      <c r="I354" s="113">
        <v>130</v>
      </c>
      <c r="J354" s="61"/>
      <c r="K354" s="53"/>
      <c r="L354" s="65"/>
    </row>
    <row r="355" spans="1:12" ht="12.75" customHeight="1">
      <c r="A355" s="107" t="s">
        <v>270</v>
      </c>
      <c r="B355" s="108" t="s">
        <v>292</v>
      </c>
      <c r="C355" s="108" t="s">
        <v>288</v>
      </c>
      <c r="D355" s="107">
        <v>610</v>
      </c>
      <c r="E355" s="115" t="s">
        <v>293</v>
      </c>
      <c r="G355" s="68"/>
      <c r="I355" s="110">
        <v>-500</v>
      </c>
      <c r="J355" s="61"/>
      <c r="K355" s="53"/>
      <c r="L355" s="65"/>
    </row>
    <row r="356" spans="1:12" ht="12.75" customHeight="1">
      <c r="A356" s="111" t="s">
        <v>270</v>
      </c>
      <c r="B356" s="102" t="s">
        <v>294</v>
      </c>
      <c r="C356" s="102" t="s">
        <v>295</v>
      </c>
      <c r="D356" s="111">
        <v>610</v>
      </c>
      <c r="E356" s="116" t="s">
        <v>293</v>
      </c>
      <c r="F356" s="121"/>
      <c r="G356" s="123"/>
      <c r="H356" s="121"/>
      <c r="I356" s="113">
        <v>500</v>
      </c>
      <c r="J356" s="61"/>
      <c r="K356" s="53"/>
      <c r="L356" s="65"/>
    </row>
    <row r="357" spans="1:12" ht="12.75" customHeight="1">
      <c r="A357" s="119" t="s">
        <v>270</v>
      </c>
      <c r="B357" s="120" t="s">
        <v>296</v>
      </c>
      <c r="C357" s="108" t="s">
        <v>288</v>
      </c>
      <c r="D357" s="107">
        <v>620</v>
      </c>
      <c r="E357" s="115" t="s">
        <v>297</v>
      </c>
      <c r="G357" s="68"/>
      <c r="I357" s="110">
        <v>-175</v>
      </c>
      <c r="J357" s="61"/>
      <c r="K357" s="53"/>
      <c r="L357" s="65"/>
    </row>
    <row r="358" spans="1:12" ht="12.75" customHeight="1">
      <c r="A358" s="117" t="s">
        <v>270</v>
      </c>
      <c r="B358" s="118" t="s">
        <v>298</v>
      </c>
      <c r="C358" s="102" t="s">
        <v>295</v>
      </c>
      <c r="D358" s="111">
        <v>620</v>
      </c>
      <c r="E358" s="116" t="s">
        <v>297</v>
      </c>
      <c r="F358" s="121"/>
      <c r="G358" s="123"/>
      <c r="H358" s="121"/>
      <c r="I358" s="113">
        <v>175</v>
      </c>
      <c r="J358" s="61"/>
      <c r="K358" s="53"/>
      <c r="L358" s="65"/>
    </row>
    <row r="359" spans="1:12" ht="12.75" customHeight="1">
      <c r="A359" s="107" t="s">
        <v>270</v>
      </c>
      <c r="B359" s="108" t="s">
        <v>299</v>
      </c>
      <c r="C359" s="108" t="s">
        <v>300</v>
      </c>
      <c r="D359" s="107">
        <v>723</v>
      </c>
      <c r="E359" s="115" t="s">
        <v>301</v>
      </c>
      <c r="G359" s="68"/>
      <c r="I359" s="110">
        <v>-285</v>
      </c>
      <c r="J359" s="61"/>
      <c r="K359" s="53"/>
      <c r="L359" s="65"/>
    </row>
    <row r="360" spans="1:12" ht="12.75" customHeight="1">
      <c r="A360" s="111" t="s">
        <v>270</v>
      </c>
      <c r="B360" s="102" t="s">
        <v>302</v>
      </c>
      <c r="C360" s="102" t="s">
        <v>300</v>
      </c>
      <c r="D360" s="111">
        <v>640</v>
      </c>
      <c r="E360" s="116" t="s">
        <v>303</v>
      </c>
      <c r="F360" s="121"/>
      <c r="G360" s="123"/>
      <c r="H360" s="121"/>
      <c r="I360" s="113">
        <v>285</v>
      </c>
      <c r="J360" s="61"/>
      <c r="K360" s="53"/>
      <c r="L360" s="65"/>
    </row>
    <row r="361" spans="1:12" ht="12.75" customHeight="1">
      <c r="A361" s="119" t="s">
        <v>270</v>
      </c>
      <c r="B361" s="120" t="s">
        <v>304</v>
      </c>
      <c r="C361" s="108" t="s">
        <v>20</v>
      </c>
      <c r="D361" s="107">
        <v>630</v>
      </c>
      <c r="E361" s="115" t="s">
        <v>305</v>
      </c>
      <c r="G361" s="68"/>
      <c r="I361" s="110">
        <v>-220</v>
      </c>
      <c r="J361" s="61"/>
      <c r="K361" s="53"/>
      <c r="L361" s="65"/>
    </row>
    <row r="362" spans="1:12" ht="12.75" customHeight="1">
      <c r="A362" s="111" t="s">
        <v>270</v>
      </c>
      <c r="B362" s="102" t="s">
        <v>306</v>
      </c>
      <c r="C362" s="102" t="s">
        <v>15</v>
      </c>
      <c r="D362" s="111">
        <v>700</v>
      </c>
      <c r="E362" s="116" t="s">
        <v>307</v>
      </c>
      <c r="F362" s="121"/>
      <c r="G362" s="123"/>
      <c r="H362" s="121"/>
      <c r="I362" s="113">
        <v>220</v>
      </c>
      <c r="J362" s="61"/>
      <c r="K362" s="53"/>
      <c r="L362" s="65"/>
    </row>
    <row r="363" spans="1:12" ht="12.75" customHeight="1">
      <c r="A363" s="119" t="s">
        <v>270</v>
      </c>
      <c r="B363" s="120" t="s">
        <v>318</v>
      </c>
      <c r="C363" s="108" t="s">
        <v>320</v>
      </c>
      <c r="D363" s="107">
        <v>630</v>
      </c>
      <c r="E363" s="115" t="s">
        <v>324</v>
      </c>
      <c r="G363" s="68"/>
      <c r="I363" s="110">
        <v>-5</v>
      </c>
      <c r="J363" s="61"/>
      <c r="K363" s="53"/>
      <c r="L363" s="65"/>
    </row>
    <row r="364" spans="1:12" ht="12.75">
      <c r="A364" s="111" t="s">
        <v>270</v>
      </c>
      <c r="B364" s="102" t="s">
        <v>318</v>
      </c>
      <c r="C364" s="102" t="s">
        <v>24</v>
      </c>
      <c r="D364" s="111">
        <v>630</v>
      </c>
      <c r="E364" s="116" t="s">
        <v>321</v>
      </c>
      <c r="F364" s="121"/>
      <c r="G364" s="123"/>
      <c r="H364" s="121"/>
      <c r="I364" s="113">
        <v>5</v>
      </c>
      <c r="J364" s="61"/>
      <c r="K364" s="53"/>
      <c r="L364" s="65"/>
    </row>
    <row r="365" spans="1:12" ht="12.75">
      <c r="A365" s="119" t="s">
        <v>270</v>
      </c>
      <c r="B365" s="120" t="s">
        <v>322</v>
      </c>
      <c r="C365" s="108" t="s">
        <v>323</v>
      </c>
      <c r="D365" s="107">
        <v>640</v>
      </c>
      <c r="E365" s="115" t="s">
        <v>325</v>
      </c>
      <c r="G365" s="68"/>
      <c r="I365" s="110">
        <v>-44</v>
      </c>
      <c r="J365" s="61"/>
      <c r="K365" s="53"/>
      <c r="L365" s="65"/>
    </row>
    <row r="366" spans="1:12" ht="12.75">
      <c r="A366" s="111" t="s">
        <v>270</v>
      </c>
      <c r="B366" s="102" t="s">
        <v>322</v>
      </c>
      <c r="C366" s="102" t="s">
        <v>323</v>
      </c>
      <c r="D366" s="111">
        <v>640</v>
      </c>
      <c r="E366" s="116" t="s">
        <v>326</v>
      </c>
      <c r="F366" s="121"/>
      <c r="G366" s="123"/>
      <c r="H366" s="121"/>
      <c r="I366" s="113">
        <v>44</v>
      </c>
      <c r="J366" s="61"/>
      <c r="K366" s="53"/>
      <c r="L366" s="65"/>
    </row>
    <row r="367" spans="1:12" ht="12.75">
      <c r="A367" s="119" t="s">
        <v>270</v>
      </c>
      <c r="B367" s="120" t="s">
        <v>327</v>
      </c>
      <c r="C367" s="108" t="s">
        <v>20</v>
      </c>
      <c r="D367" s="107">
        <v>640</v>
      </c>
      <c r="E367" s="115" t="s">
        <v>328</v>
      </c>
      <c r="G367" s="68"/>
      <c r="I367" s="110">
        <v>-34</v>
      </c>
      <c r="J367" s="61"/>
      <c r="K367" s="53"/>
      <c r="L367" s="65"/>
    </row>
    <row r="368" spans="1:12" ht="12.75">
      <c r="A368" s="119" t="s">
        <v>270</v>
      </c>
      <c r="B368" s="120" t="s">
        <v>334</v>
      </c>
      <c r="C368" s="108" t="s">
        <v>323</v>
      </c>
      <c r="D368" s="107">
        <v>640</v>
      </c>
      <c r="E368" s="115" t="s">
        <v>332</v>
      </c>
      <c r="G368" s="68"/>
      <c r="I368" s="110">
        <v>20</v>
      </c>
      <c r="J368" s="61"/>
      <c r="K368" s="53"/>
      <c r="L368" s="65"/>
    </row>
    <row r="369" spans="1:12" ht="12.75">
      <c r="A369" s="111" t="s">
        <v>270</v>
      </c>
      <c r="B369" s="102" t="s">
        <v>318</v>
      </c>
      <c r="C369" s="102" t="s">
        <v>320</v>
      </c>
      <c r="D369" s="111">
        <v>640</v>
      </c>
      <c r="E369" s="116" t="s">
        <v>332</v>
      </c>
      <c r="F369" s="121"/>
      <c r="G369" s="123"/>
      <c r="H369" s="121"/>
      <c r="I369" s="113">
        <v>14</v>
      </c>
      <c r="J369" s="61"/>
      <c r="K369" s="53"/>
      <c r="L369" s="65"/>
    </row>
    <row r="370" spans="1:12" ht="12.75">
      <c r="A370" s="119" t="s">
        <v>270</v>
      </c>
      <c r="B370" s="120" t="s">
        <v>319</v>
      </c>
      <c r="C370" s="108" t="s">
        <v>20</v>
      </c>
      <c r="D370" s="107">
        <v>630</v>
      </c>
      <c r="E370" s="115" t="s">
        <v>329</v>
      </c>
      <c r="G370" s="68"/>
      <c r="I370" s="110">
        <v>-170</v>
      </c>
      <c r="J370" s="61"/>
      <c r="K370" s="53"/>
      <c r="L370" s="65"/>
    </row>
    <row r="371" spans="1:12" ht="12.75">
      <c r="A371" s="117" t="s">
        <v>270</v>
      </c>
      <c r="B371" s="118" t="s">
        <v>306</v>
      </c>
      <c r="C371" s="102" t="s">
        <v>15</v>
      </c>
      <c r="D371" s="111" t="s">
        <v>330</v>
      </c>
      <c r="E371" s="116" t="s">
        <v>331</v>
      </c>
      <c r="F371" s="121"/>
      <c r="G371" s="123"/>
      <c r="H371" s="121"/>
      <c r="I371" s="113">
        <f>126+44</f>
        <v>170</v>
      </c>
      <c r="J371" s="61"/>
      <c r="K371" s="53"/>
      <c r="L371" s="65"/>
    </row>
    <row r="372" spans="1:12" ht="12.75">
      <c r="A372" s="119"/>
      <c r="B372" s="120"/>
      <c r="C372" s="108"/>
      <c r="D372" s="107"/>
      <c r="E372" s="115"/>
      <c r="F372" s="24"/>
      <c r="G372" s="54"/>
      <c r="H372" s="24"/>
      <c r="I372" s="110"/>
      <c r="J372" s="35"/>
      <c r="K372" s="53"/>
      <c r="L372" s="65"/>
    </row>
    <row r="373" spans="1:12" ht="12.75">
      <c r="A373" s="119"/>
      <c r="B373" s="120"/>
      <c r="C373" s="108"/>
      <c r="D373" s="107"/>
      <c r="E373" s="115"/>
      <c r="F373" s="24"/>
      <c r="G373" s="54"/>
      <c r="H373" s="24"/>
      <c r="I373" s="110"/>
      <c r="J373" s="35"/>
      <c r="K373" s="53"/>
      <c r="L373" s="65"/>
    </row>
    <row r="374" spans="1:12" ht="15">
      <c r="A374" s="95" t="s">
        <v>263</v>
      </c>
      <c r="B374" s="60"/>
      <c r="C374" s="60"/>
      <c r="D374" s="60"/>
      <c r="E374" s="60"/>
      <c r="F374" s="60"/>
      <c r="G374" s="60"/>
      <c r="H374" s="63"/>
      <c r="I374" s="61"/>
      <c r="J374" s="63"/>
      <c r="K374" s="69"/>
      <c r="L374" s="64"/>
    </row>
    <row r="375" spans="1:12" ht="15">
      <c r="A375" s="95"/>
      <c r="B375" s="60"/>
      <c r="C375" s="60"/>
      <c r="D375" s="60"/>
      <c r="E375" s="60"/>
      <c r="F375" s="60"/>
      <c r="G375" s="60"/>
      <c r="H375" s="63"/>
      <c r="I375" s="61"/>
      <c r="J375" s="63"/>
      <c r="K375" s="69"/>
      <c r="L375" s="64"/>
    </row>
    <row r="376" spans="1:12" ht="12.75">
      <c r="A376" s="64"/>
      <c r="B376" s="60"/>
      <c r="C376" s="60"/>
      <c r="D376" s="60"/>
      <c r="E376" s="60"/>
      <c r="F376" s="60"/>
      <c r="G376" s="59" t="s">
        <v>168</v>
      </c>
      <c r="H376" s="59" t="s">
        <v>169</v>
      </c>
      <c r="I376" s="59" t="s">
        <v>168</v>
      </c>
      <c r="J376" s="63"/>
      <c r="K376" s="69"/>
      <c r="L376" s="64"/>
    </row>
    <row r="377" spans="2:12" ht="12.75">
      <c r="B377" s="82"/>
      <c r="C377" s="83"/>
      <c r="D377" s="83"/>
      <c r="E377" s="60"/>
      <c r="F377" s="60"/>
      <c r="G377" s="59" t="s">
        <v>170</v>
      </c>
      <c r="H377" s="59" t="s">
        <v>171</v>
      </c>
      <c r="I377" s="59" t="s">
        <v>172</v>
      </c>
      <c r="J377" s="63"/>
      <c r="K377" s="69"/>
      <c r="L377" s="64"/>
    </row>
    <row r="378" spans="1:12" ht="15">
      <c r="A378" s="58" t="s">
        <v>219</v>
      </c>
      <c r="B378" s="82"/>
      <c r="C378" s="83"/>
      <c r="D378" s="83"/>
      <c r="E378" s="60"/>
      <c r="F378" s="60"/>
      <c r="G378" s="59"/>
      <c r="H378" s="59"/>
      <c r="I378" s="59"/>
      <c r="J378" s="63"/>
      <c r="K378" s="69"/>
      <c r="L378" s="64"/>
    </row>
    <row r="379" spans="1:12" ht="12.75">
      <c r="A379" s="83"/>
      <c r="B379" s="83"/>
      <c r="C379" s="83"/>
      <c r="D379" s="83"/>
      <c r="E379" s="60"/>
      <c r="F379" s="60"/>
      <c r="G379" s="60"/>
      <c r="H379" s="63"/>
      <c r="I379" s="61"/>
      <c r="J379" s="63"/>
      <c r="K379" s="69"/>
      <c r="L379" s="64"/>
    </row>
    <row r="380" spans="1:9" ht="12.75">
      <c r="A380" s="84" t="s">
        <v>220</v>
      </c>
      <c r="B380" s="81"/>
      <c r="C380" s="81"/>
      <c r="D380" s="81"/>
      <c r="G380" s="90">
        <f>G381</f>
        <v>24812</v>
      </c>
      <c r="H380" s="90">
        <f>H381</f>
        <v>0</v>
      </c>
      <c r="I380" s="90">
        <f>G380+H380</f>
        <v>24812</v>
      </c>
    </row>
    <row r="381" spans="1:9" ht="12.75">
      <c r="A381" s="81" t="s">
        <v>221</v>
      </c>
      <c r="B381" s="81"/>
      <c r="C381" s="81"/>
      <c r="D381" s="81"/>
      <c r="G381" s="91">
        <v>24812</v>
      </c>
      <c r="I381" s="91">
        <f aca="true" t="shared" si="1" ref="I381:I427">G381+H381</f>
        <v>24812</v>
      </c>
    </row>
    <row r="382" spans="1:9" ht="12.75">
      <c r="A382" s="81"/>
      <c r="B382" s="81"/>
      <c r="C382" s="81"/>
      <c r="D382" s="81"/>
      <c r="G382" s="91"/>
      <c r="I382" s="91"/>
    </row>
    <row r="383" spans="1:9" ht="12.75">
      <c r="A383" s="84" t="s">
        <v>224</v>
      </c>
      <c r="B383" s="81"/>
      <c r="C383" s="81"/>
      <c r="D383" s="81"/>
      <c r="G383" s="92">
        <f>G384</f>
        <v>12410</v>
      </c>
      <c r="H383" s="92">
        <f>H384</f>
        <v>0</v>
      </c>
      <c r="I383" s="92">
        <f>G383+H383</f>
        <v>12410</v>
      </c>
    </row>
    <row r="384" spans="1:9" ht="12.75">
      <c r="A384" s="86" t="s">
        <v>227</v>
      </c>
      <c r="B384" s="81"/>
      <c r="C384" s="81"/>
      <c r="D384" s="81"/>
      <c r="G384" s="93">
        <v>12410</v>
      </c>
      <c r="I384" s="93">
        <f t="shared" si="1"/>
        <v>12410</v>
      </c>
    </row>
    <row r="385" spans="1:9" ht="11.25" customHeight="1">
      <c r="A385" s="86"/>
      <c r="B385" s="81"/>
      <c r="C385" s="81"/>
      <c r="D385" s="81"/>
      <c r="G385" s="91"/>
      <c r="I385" s="91"/>
    </row>
    <row r="386" spans="1:9" ht="12.75">
      <c r="A386" s="84" t="s">
        <v>222</v>
      </c>
      <c r="B386" s="81"/>
      <c r="C386" s="81"/>
      <c r="D386" s="81"/>
      <c r="G386" s="92">
        <f>SUM(G387:G425)</f>
        <v>20062</v>
      </c>
      <c r="H386" s="92">
        <f>SUM(H387:H425)</f>
        <v>2000</v>
      </c>
      <c r="I386" s="92">
        <f>SUM(G386:H386)</f>
        <v>22062</v>
      </c>
    </row>
    <row r="387" spans="1:9" ht="12.75" hidden="1">
      <c r="A387" s="86" t="s">
        <v>228</v>
      </c>
      <c r="B387" s="86"/>
      <c r="C387" s="86"/>
      <c r="D387" s="86"/>
      <c r="G387" s="94">
        <v>770</v>
      </c>
      <c r="I387" s="94">
        <f t="shared" si="1"/>
        <v>770</v>
      </c>
    </row>
    <row r="388" spans="1:9" ht="12.75" hidden="1">
      <c r="A388" s="86" t="s">
        <v>225</v>
      </c>
      <c r="B388" s="86"/>
      <c r="C388" s="86"/>
      <c r="D388" s="86"/>
      <c r="G388" s="94">
        <v>86</v>
      </c>
      <c r="I388" s="94">
        <f t="shared" si="1"/>
        <v>86</v>
      </c>
    </row>
    <row r="389" spans="1:9" ht="12.75" hidden="1">
      <c r="A389" s="87" t="s">
        <v>229</v>
      </c>
      <c r="B389" s="86"/>
      <c r="C389" s="86"/>
      <c r="D389" s="86"/>
      <c r="G389" s="94">
        <v>225</v>
      </c>
      <c r="I389" s="94">
        <f t="shared" si="1"/>
        <v>225</v>
      </c>
    </row>
    <row r="390" spans="1:9" ht="12.75" hidden="1">
      <c r="A390" s="87" t="s">
        <v>230</v>
      </c>
      <c r="B390" s="86"/>
      <c r="C390" s="86"/>
      <c r="D390" s="86"/>
      <c r="G390" s="94"/>
      <c r="I390" s="94"/>
    </row>
    <row r="391" spans="1:9" ht="12.75" hidden="1">
      <c r="A391" s="87" t="s">
        <v>231</v>
      </c>
      <c r="B391" s="86"/>
      <c r="C391" s="86"/>
      <c r="D391" s="86"/>
      <c r="G391" s="94">
        <v>1000</v>
      </c>
      <c r="I391" s="94">
        <f t="shared" si="1"/>
        <v>1000</v>
      </c>
    </row>
    <row r="392" spans="1:9" ht="12.75" hidden="1">
      <c r="A392" s="87" t="s">
        <v>226</v>
      </c>
      <c r="B392" s="86"/>
      <c r="C392" s="86"/>
      <c r="D392" s="86"/>
      <c r="G392" s="94">
        <v>847</v>
      </c>
      <c r="I392" s="94">
        <f t="shared" si="1"/>
        <v>847</v>
      </c>
    </row>
    <row r="393" spans="1:9" ht="12.75" hidden="1">
      <c r="A393" s="87" t="s">
        <v>232</v>
      </c>
      <c r="B393" s="86"/>
      <c r="C393" s="86"/>
      <c r="D393" s="86"/>
      <c r="G393" s="94">
        <v>300</v>
      </c>
      <c r="I393" s="94">
        <f t="shared" si="1"/>
        <v>300</v>
      </c>
    </row>
    <row r="394" spans="1:9" ht="12.75" hidden="1">
      <c r="A394" s="88" t="s">
        <v>233</v>
      </c>
      <c r="B394" s="86"/>
      <c r="C394" s="86"/>
      <c r="D394" s="86"/>
      <c r="G394" s="94">
        <v>406</v>
      </c>
      <c r="I394" s="94">
        <f t="shared" si="1"/>
        <v>406</v>
      </c>
    </row>
    <row r="395" spans="1:9" ht="12.75" hidden="1">
      <c r="A395" s="88" t="s">
        <v>234</v>
      </c>
      <c r="B395" s="86"/>
      <c r="C395" s="86"/>
      <c r="D395" s="86"/>
      <c r="G395" s="94">
        <v>377</v>
      </c>
      <c r="I395" s="94">
        <f t="shared" si="1"/>
        <v>377</v>
      </c>
    </row>
    <row r="396" spans="1:9" ht="12.75" hidden="1">
      <c r="A396" s="87" t="s">
        <v>235</v>
      </c>
      <c r="B396" s="86"/>
      <c r="C396" s="86"/>
      <c r="D396" s="86"/>
      <c r="G396" s="94">
        <v>94</v>
      </c>
      <c r="I396" s="94">
        <f t="shared" si="1"/>
        <v>94</v>
      </c>
    </row>
    <row r="397" spans="1:9" ht="12.75" hidden="1">
      <c r="A397" s="87" t="s">
        <v>236</v>
      </c>
      <c r="B397" s="86"/>
      <c r="C397" s="86"/>
      <c r="D397" s="86"/>
      <c r="G397" s="94">
        <v>262</v>
      </c>
      <c r="I397" s="94">
        <f t="shared" si="1"/>
        <v>262</v>
      </c>
    </row>
    <row r="398" spans="1:9" ht="12.75" hidden="1">
      <c r="A398" s="87" t="s">
        <v>237</v>
      </c>
      <c r="B398" s="86"/>
      <c r="C398" s="86"/>
      <c r="D398" s="86"/>
      <c r="G398" s="94">
        <v>192</v>
      </c>
      <c r="I398" s="94">
        <f t="shared" si="1"/>
        <v>192</v>
      </c>
    </row>
    <row r="399" spans="1:9" ht="12.75" hidden="1">
      <c r="A399" s="87" t="s">
        <v>238</v>
      </c>
      <c r="B399" s="86"/>
      <c r="C399" s="86"/>
      <c r="D399" s="86"/>
      <c r="G399" s="94">
        <v>169</v>
      </c>
      <c r="I399" s="94">
        <f t="shared" si="1"/>
        <v>169</v>
      </c>
    </row>
    <row r="400" spans="1:9" ht="12.75" hidden="1">
      <c r="A400" s="87" t="s">
        <v>239</v>
      </c>
      <c r="B400" s="86"/>
      <c r="C400" s="86"/>
      <c r="D400" s="86"/>
      <c r="G400" s="94">
        <v>32</v>
      </c>
      <c r="I400" s="94">
        <f t="shared" si="1"/>
        <v>32</v>
      </c>
    </row>
    <row r="401" spans="1:9" ht="12.75" hidden="1">
      <c r="A401" s="87" t="s">
        <v>240</v>
      </c>
      <c r="B401" s="86"/>
      <c r="C401" s="86"/>
      <c r="D401" s="86"/>
      <c r="G401" s="94">
        <v>185</v>
      </c>
      <c r="I401" s="94">
        <f t="shared" si="1"/>
        <v>185</v>
      </c>
    </row>
    <row r="402" spans="1:9" ht="12.75" hidden="1">
      <c r="A402" s="87" t="s">
        <v>241</v>
      </c>
      <c r="B402" s="86"/>
      <c r="C402" s="86"/>
      <c r="D402" s="86"/>
      <c r="G402" s="94">
        <v>50</v>
      </c>
      <c r="I402" s="94">
        <f t="shared" si="1"/>
        <v>50</v>
      </c>
    </row>
    <row r="403" spans="1:9" ht="12.75" hidden="1">
      <c r="A403" s="87" t="s">
        <v>242</v>
      </c>
      <c r="B403" s="86"/>
      <c r="C403" s="86"/>
      <c r="D403" s="86"/>
      <c r="G403" s="94">
        <v>2400</v>
      </c>
      <c r="I403" s="94">
        <f t="shared" si="1"/>
        <v>2400</v>
      </c>
    </row>
    <row r="404" spans="1:9" ht="12.75" hidden="1">
      <c r="A404" s="89" t="s">
        <v>243</v>
      </c>
      <c r="B404" s="86"/>
      <c r="C404" s="86"/>
      <c r="D404" s="86"/>
      <c r="G404" s="94">
        <v>1590</v>
      </c>
      <c r="I404" s="94">
        <f t="shared" si="1"/>
        <v>1590</v>
      </c>
    </row>
    <row r="405" spans="1:9" ht="12.75" hidden="1">
      <c r="A405" s="87" t="s">
        <v>244</v>
      </c>
      <c r="B405" s="86"/>
      <c r="C405" s="86"/>
      <c r="D405" s="86"/>
      <c r="G405" s="94">
        <v>3590</v>
      </c>
      <c r="I405" s="94">
        <f t="shared" si="1"/>
        <v>3590</v>
      </c>
    </row>
    <row r="406" spans="1:9" ht="12.75" hidden="1">
      <c r="A406" s="87" t="s">
        <v>245</v>
      </c>
      <c r="B406" s="86"/>
      <c r="C406" s="86"/>
      <c r="D406" s="86"/>
      <c r="G406" s="94">
        <v>2000</v>
      </c>
      <c r="I406" s="94">
        <f t="shared" si="1"/>
        <v>2000</v>
      </c>
    </row>
    <row r="407" spans="1:9" ht="12.75" hidden="1">
      <c r="A407" s="87" t="s">
        <v>246</v>
      </c>
      <c r="B407" s="86"/>
      <c r="C407" s="86"/>
      <c r="D407" s="86"/>
      <c r="G407" s="94">
        <v>700</v>
      </c>
      <c r="I407" s="94">
        <f t="shared" si="1"/>
        <v>700</v>
      </c>
    </row>
    <row r="408" spans="1:9" ht="12.75" hidden="1">
      <c r="A408" s="87" t="s">
        <v>247</v>
      </c>
      <c r="B408" s="86"/>
      <c r="C408" s="86"/>
      <c r="D408" s="86"/>
      <c r="G408" s="94">
        <v>255</v>
      </c>
      <c r="I408" s="94">
        <f t="shared" si="1"/>
        <v>255</v>
      </c>
    </row>
    <row r="409" spans="1:9" ht="12.75" hidden="1">
      <c r="A409" s="87" t="s">
        <v>248</v>
      </c>
      <c r="B409" s="86"/>
      <c r="C409" s="86"/>
      <c r="D409" s="86"/>
      <c r="G409" s="94">
        <v>65</v>
      </c>
      <c r="I409" s="94">
        <f t="shared" si="1"/>
        <v>65</v>
      </c>
    </row>
    <row r="410" spans="1:9" ht="12.75" hidden="1">
      <c r="A410" s="87" t="s">
        <v>249</v>
      </c>
      <c r="B410" s="86"/>
      <c r="C410" s="86"/>
      <c r="D410" s="86"/>
      <c r="G410" s="94">
        <v>300</v>
      </c>
      <c r="I410" s="94">
        <f t="shared" si="1"/>
        <v>300</v>
      </c>
    </row>
    <row r="411" spans="1:9" ht="12.75" hidden="1">
      <c r="A411" s="87" t="s">
        <v>250</v>
      </c>
      <c r="B411" s="86"/>
      <c r="C411" s="86"/>
      <c r="D411" s="86"/>
      <c r="G411" s="94">
        <v>50</v>
      </c>
      <c r="I411" s="94">
        <f t="shared" si="1"/>
        <v>50</v>
      </c>
    </row>
    <row r="412" spans="1:9" ht="12.75" hidden="1">
      <c r="A412" s="87" t="s">
        <v>251</v>
      </c>
      <c r="B412" s="86"/>
      <c r="C412" s="86"/>
      <c r="D412" s="86"/>
      <c r="G412" s="94">
        <v>10</v>
      </c>
      <c r="I412" s="94">
        <f t="shared" si="1"/>
        <v>10</v>
      </c>
    </row>
    <row r="413" spans="1:9" ht="12.75" hidden="1">
      <c r="A413" s="87" t="s">
        <v>252</v>
      </c>
      <c r="B413" s="86"/>
      <c r="C413" s="86"/>
      <c r="D413" s="86"/>
      <c r="G413" s="94">
        <v>11</v>
      </c>
      <c r="I413" s="94">
        <f t="shared" si="1"/>
        <v>11</v>
      </c>
    </row>
    <row r="414" spans="1:9" ht="12.75" hidden="1">
      <c r="A414" s="87" t="s">
        <v>253</v>
      </c>
      <c r="B414" s="86"/>
      <c r="C414" s="86"/>
      <c r="D414" s="86"/>
      <c r="G414" s="94">
        <v>150</v>
      </c>
      <c r="I414" s="94">
        <f t="shared" si="1"/>
        <v>150</v>
      </c>
    </row>
    <row r="415" spans="1:9" ht="12.75" hidden="1">
      <c r="A415" s="87" t="s">
        <v>254</v>
      </c>
      <c r="B415" s="86"/>
      <c r="C415" s="86"/>
      <c r="D415" s="86"/>
      <c r="G415" s="94">
        <v>185</v>
      </c>
      <c r="I415" s="94">
        <f t="shared" si="1"/>
        <v>185</v>
      </c>
    </row>
    <row r="416" spans="1:9" ht="12.75" hidden="1">
      <c r="A416" s="88" t="s">
        <v>255</v>
      </c>
      <c r="B416" s="86"/>
      <c r="C416" s="86"/>
      <c r="D416" s="86"/>
      <c r="G416" s="94">
        <v>1500</v>
      </c>
      <c r="I416" s="94">
        <f t="shared" si="1"/>
        <v>1500</v>
      </c>
    </row>
    <row r="417" spans="1:9" ht="12.75" hidden="1">
      <c r="A417" s="88" t="s">
        <v>256</v>
      </c>
      <c r="B417" s="86"/>
      <c r="C417" s="86"/>
      <c r="D417" s="86"/>
      <c r="G417" s="94">
        <v>250</v>
      </c>
      <c r="I417" s="94">
        <f t="shared" si="1"/>
        <v>250</v>
      </c>
    </row>
    <row r="418" spans="1:9" ht="12.75" hidden="1">
      <c r="A418" s="88" t="s">
        <v>257</v>
      </c>
      <c r="B418" s="86"/>
      <c r="C418" s="86"/>
      <c r="D418" s="86"/>
      <c r="G418" s="94">
        <v>365</v>
      </c>
      <c r="I418" s="94">
        <f t="shared" si="1"/>
        <v>365</v>
      </c>
    </row>
    <row r="419" spans="1:9" ht="12.75" hidden="1">
      <c r="A419" s="88" t="s">
        <v>258</v>
      </c>
      <c r="B419" s="86"/>
      <c r="C419" s="86"/>
      <c r="D419" s="86"/>
      <c r="G419" s="94">
        <v>493</v>
      </c>
      <c r="I419" s="94">
        <f t="shared" si="1"/>
        <v>493</v>
      </c>
    </row>
    <row r="420" spans="1:9" ht="12.75" hidden="1">
      <c r="A420" s="88" t="s">
        <v>259</v>
      </c>
      <c r="B420" s="86"/>
      <c r="C420" s="86"/>
      <c r="D420" s="86"/>
      <c r="G420" s="94">
        <v>601</v>
      </c>
      <c r="I420" s="94">
        <f t="shared" si="1"/>
        <v>601</v>
      </c>
    </row>
    <row r="421" spans="1:9" ht="12.75" hidden="1">
      <c r="A421" s="88" t="s">
        <v>260</v>
      </c>
      <c r="B421" s="86"/>
      <c r="C421" s="86"/>
      <c r="D421" s="86"/>
      <c r="G421" s="94">
        <v>552</v>
      </c>
      <c r="I421" s="94">
        <f t="shared" si="1"/>
        <v>552</v>
      </c>
    </row>
    <row r="422" spans="1:9" ht="12.75">
      <c r="A422" t="s">
        <v>264</v>
      </c>
      <c r="B422" s="86"/>
      <c r="C422" s="86"/>
      <c r="D422" s="86"/>
      <c r="G422" s="94"/>
      <c r="I422" s="94"/>
    </row>
    <row r="423" spans="1:9" ht="12.75">
      <c r="A423" s="88" t="s">
        <v>265</v>
      </c>
      <c r="B423" s="86"/>
      <c r="C423" s="86"/>
      <c r="D423" s="86"/>
      <c r="G423" s="94">
        <v>0</v>
      </c>
      <c r="H423" s="83">
        <v>200</v>
      </c>
      <c r="I423" s="94">
        <f>SUM(G423:H423)</f>
        <v>200</v>
      </c>
    </row>
    <row r="424" spans="1:9" ht="12.75">
      <c r="A424" s="88" t="s">
        <v>368</v>
      </c>
      <c r="B424" s="86"/>
      <c r="C424" s="86"/>
      <c r="D424" s="86"/>
      <c r="G424" s="94">
        <v>0</v>
      </c>
      <c r="H424" s="83">
        <v>1800</v>
      </c>
      <c r="I424" s="94">
        <f>SUM(G424:H424)</f>
        <v>1800</v>
      </c>
    </row>
    <row r="425" spans="1:9" ht="12.75">
      <c r="A425" s="88"/>
      <c r="B425" s="86"/>
      <c r="C425" s="86"/>
      <c r="D425" s="86"/>
      <c r="G425" s="94"/>
      <c r="I425" s="94"/>
    </row>
    <row r="426" spans="1:9" ht="12.75">
      <c r="A426" s="81"/>
      <c r="B426" s="81"/>
      <c r="C426" s="81"/>
      <c r="D426" s="81"/>
      <c r="G426" s="91"/>
      <c r="I426" s="91"/>
    </row>
    <row r="427" spans="1:9" ht="12.75">
      <c r="A427" s="84" t="s">
        <v>223</v>
      </c>
      <c r="B427" s="81"/>
      <c r="C427" s="81"/>
      <c r="D427" s="81"/>
      <c r="G427" s="90">
        <f>G380+G383-G386</f>
        <v>17160</v>
      </c>
      <c r="H427" s="90">
        <f>H380+H383-H386</f>
        <v>-2000</v>
      </c>
      <c r="I427" s="90">
        <f t="shared" si="1"/>
        <v>15160</v>
      </c>
    </row>
    <row r="428" spans="1:4" ht="12.75">
      <c r="A428" s="85"/>
      <c r="B428" s="81"/>
      <c r="C428" s="81"/>
      <c r="D428" s="81"/>
    </row>
    <row r="429" spans="1:4" ht="12.75">
      <c r="A429" s="85"/>
      <c r="B429" s="81"/>
      <c r="C429" s="81"/>
      <c r="D429" s="81"/>
    </row>
    <row r="431" ht="15">
      <c r="A431" s="58" t="s">
        <v>261</v>
      </c>
    </row>
    <row r="432" ht="12.75">
      <c r="A432" s="83"/>
    </row>
    <row r="433" spans="1:9" ht="12.75">
      <c r="A433" s="84" t="s">
        <v>220</v>
      </c>
      <c r="G433" s="90">
        <f>G434</f>
        <v>6488</v>
      </c>
      <c r="H433" s="90">
        <f>H434</f>
        <v>0</v>
      </c>
      <c r="I433" s="90">
        <f>G433+H433</f>
        <v>6488</v>
      </c>
    </row>
    <row r="434" spans="1:9" ht="12.75">
      <c r="A434" s="81" t="s">
        <v>221</v>
      </c>
      <c r="G434" s="94">
        <v>6488</v>
      </c>
      <c r="I434" s="94">
        <f aca="true" t="shared" si="2" ref="I434:I442">G434+H434</f>
        <v>6488</v>
      </c>
    </row>
    <row r="435" spans="1:9" ht="12.75">
      <c r="A435" s="81"/>
      <c r="G435" s="91"/>
      <c r="I435" s="91"/>
    </row>
    <row r="436" spans="1:9" ht="12.75">
      <c r="A436" s="84" t="s">
        <v>224</v>
      </c>
      <c r="G436" s="92">
        <v>0</v>
      </c>
      <c r="I436" s="92">
        <f t="shared" si="2"/>
        <v>0</v>
      </c>
    </row>
    <row r="437" spans="1:9" ht="12.75">
      <c r="A437" s="85"/>
      <c r="G437" s="91"/>
      <c r="I437" s="91"/>
    </row>
    <row r="438" spans="1:9" ht="12.75">
      <c r="A438" s="84" t="s">
        <v>222</v>
      </c>
      <c r="G438" s="92">
        <f>SUM(G439:G440)</f>
        <v>709</v>
      </c>
      <c r="H438" s="92">
        <f>SUM(H439:H440)</f>
        <v>2636</v>
      </c>
      <c r="I438" s="92">
        <f t="shared" si="2"/>
        <v>3345</v>
      </c>
    </row>
    <row r="439" spans="1:9" ht="12.75">
      <c r="A439" s="86" t="s">
        <v>310</v>
      </c>
      <c r="G439" s="92"/>
      <c r="I439" s="92"/>
    </row>
    <row r="440" spans="1:9" ht="12.75">
      <c r="A440" s="86" t="s">
        <v>311</v>
      </c>
      <c r="G440" s="93">
        <v>709</v>
      </c>
      <c r="H440" s="83">
        <v>2636</v>
      </c>
      <c r="I440" s="93">
        <f t="shared" si="2"/>
        <v>3345</v>
      </c>
    </row>
    <row r="441" spans="1:9" ht="12.75">
      <c r="A441" s="86"/>
      <c r="G441" s="91"/>
      <c r="I441" s="91"/>
    </row>
    <row r="442" spans="1:9" ht="12.75">
      <c r="A442" s="84" t="s">
        <v>223</v>
      </c>
      <c r="G442" s="90">
        <f>G433+G436-G438</f>
        <v>5779</v>
      </c>
      <c r="H442" s="90">
        <f>H433+H436-H438</f>
        <v>-2636</v>
      </c>
      <c r="I442" s="90">
        <f t="shared" si="2"/>
        <v>3143</v>
      </c>
    </row>
    <row r="443" ht="12.75">
      <c r="I443" s="6"/>
    </row>
  </sheetData>
  <sheetProtection/>
  <mergeCells count="4">
    <mergeCell ref="E342:H342"/>
    <mergeCell ref="A1:J1"/>
    <mergeCell ref="A2:J2"/>
    <mergeCell ref="A3:J3"/>
  </mergeCells>
  <printOptions/>
  <pageMargins left="0.75" right="0.75" top="1" bottom="1" header="0.4921259845" footer="0.4921259845"/>
  <pageSetup firstPageNumber="1" useFirstPageNumber="1" horizontalDpi="600" verticalDpi="600" orientation="portrait" paperSize="9" scale="89" r:id="rId1"/>
  <headerFooter alignWithMargins="0"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Minichová Martina</dc:creator>
  <cp:keywords/>
  <dc:description/>
  <cp:lastModifiedBy>Janula</cp:lastModifiedBy>
  <cp:lastPrinted>2008-06-02T11:40:24Z</cp:lastPrinted>
  <dcterms:created xsi:type="dcterms:W3CDTF">2008-05-28T06:44:30Z</dcterms:created>
  <dcterms:modified xsi:type="dcterms:W3CDTF">2008-06-19T08:03:05Z</dcterms:modified>
  <cp:category/>
  <cp:version/>
  <cp:contentType/>
  <cp:contentStatus/>
</cp:coreProperties>
</file>