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firstSheet="1" activeTab="2"/>
  </bookViews>
  <sheets>
    <sheet name="Transfery" sheetId="1" r:id="rId1"/>
    <sheet name="Čerpanie" sheetId="2" r:id="rId2"/>
    <sheet name="ZŠ" sheetId="3" r:id="rId3"/>
    <sheet name="FŠ" sheetId="4" r:id="rId4"/>
    <sheet name="PLAV-návšt." sheetId="5" r:id="rId5"/>
    <sheet name="PLAV-žiaci" sheetId="6" r:id="rId6"/>
    <sheet name="PLAV-hod." sheetId="7" r:id="rId7"/>
    <sheet name="Graf" sheetId="8" r:id="rId8"/>
    <sheet name="Graf1" sheetId="9" r:id="rId9"/>
    <sheet name="FIT" sheetId="10" r:id="rId10"/>
    <sheet name="El.VO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<sst xmlns="http://schemas.openxmlformats.org/spreadsheetml/2006/main" count="516" uniqueCount="249">
  <si>
    <t>PRÍLOHY</t>
  </si>
  <si>
    <t>Správa a prevádzka verejného osvetlenia a cestnej svetelnej signalizácie</t>
  </si>
  <si>
    <t>06.4.0.</t>
  </si>
  <si>
    <t>VEREJNÉ OSVETLENIE</t>
  </si>
  <si>
    <t>Schválený</t>
  </si>
  <si>
    <t>I. úprava</t>
  </si>
  <si>
    <t>II.úprava</t>
  </si>
  <si>
    <t>Poskytnuté</t>
  </si>
  <si>
    <t>%</t>
  </si>
  <si>
    <t>rozpočet</t>
  </si>
  <si>
    <t>rozpočtu</t>
  </si>
  <si>
    <t>prostriedky</t>
  </si>
  <si>
    <t>plnenie</t>
  </si>
  <si>
    <t>(v Sk)</t>
  </si>
  <si>
    <t>Výdavky spolu</t>
  </si>
  <si>
    <t>Transfer na elektrickú energiu VO a CSS</t>
  </si>
  <si>
    <t>Transfer na prevádzku VO a CSS</t>
  </si>
  <si>
    <t>08.1.0.</t>
  </si>
  <si>
    <t>REKREAČNÉ A ŠPORTOVÉ SLUŽBY</t>
  </si>
  <si>
    <t>Transfer na prevádzku ZŠ</t>
  </si>
  <si>
    <t>Transfer na prevádzku FŠ</t>
  </si>
  <si>
    <t>Transfer na prevádzku plavárne</t>
  </si>
  <si>
    <t>Transfer na prevádzku fitnescentra</t>
  </si>
  <si>
    <t>PREHĽAD SCHVÁLENÝCH A POSKYTNUTÝCH FINANČNÝCH PROSTRIEDKOV Z ROZPOČTU MESTA ZA OBDOBIE 1-6/2008</t>
  </si>
  <si>
    <t>Výmena protišmykovej podlahy ZŠ</t>
  </si>
  <si>
    <t>Výmena vchodových dverí ZŠ</t>
  </si>
  <si>
    <t>Rekonštrukcia vestibulu a šatní ZŠ</t>
  </si>
  <si>
    <t>Generál. oprava vzduchotech. zariadenia PLAV</t>
  </si>
  <si>
    <t>Výmena tech.zariad. na meranie chlóru PLAV</t>
  </si>
  <si>
    <t>Verejné osvetlenie - elektrická energia VO a CSS</t>
  </si>
  <si>
    <t>Názov položky</t>
  </si>
  <si>
    <t>Čerpanie</t>
  </si>
  <si>
    <t>1-6/2007</t>
  </si>
  <si>
    <t>ČERPANIE</t>
  </si>
  <si>
    <t xml:space="preserve">Zálohové platby na el. energiu VO a CSS </t>
  </si>
  <si>
    <t>Vyúčtovanie el. energie VO a CSS</t>
  </si>
  <si>
    <t>TRANSFER</t>
  </si>
  <si>
    <t>Transfer na el. energiu VO a CSS</t>
  </si>
  <si>
    <t>ROZDIEL</t>
  </si>
  <si>
    <t>Verejné osvetlenie - správa a prevádzka VO a CSS</t>
  </si>
  <si>
    <t>Spotreba materiálu</t>
  </si>
  <si>
    <t>Pohonné hmoty</t>
  </si>
  <si>
    <t>Opravy a udržovanie</t>
  </si>
  <si>
    <t>Ostatné služby</t>
  </si>
  <si>
    <t>Mzdy a odvody</t>
  </si>
  <si>
    <t>Stravné + sociálny fond</t>
  </si>
  <si>
    <t>Ostatné dane a poplatky</t>
  </si>
  <si>
    <t>Poistenie</t>
  </si>
  <si>
    <t>Poplatky za vedenie účtov</t>
  </si>
  <si>
    <t>Transfer na správu a prevádzku VO a CSS</t>
  </si>
  <si>
    <t>Vybudovanie VO v priemyselnom parku - dofinanc.</t>
  </si>
  <si>
    <t>Rekonštrukcia 130 stĺpov VO - dofinanc.</t>
  </si>
  <si>
    <t>Predĺženie VO Ul. Na karasiny - dofinanc.</t>
  </si>
  <si>
    <t>Predĺženie VO Sadová ulica - dofinanc.</t>
  </si>
  <si>
    <t>Rekonštrukcia VO na Námestí slobody - dofinanc.</t>
  </si>
  <si>
    <t>Zimný štadión</t>
  </si>
  <si>
    <t>Spotreba elektrickej energie</t>
  </si>
  <si>
    <t>Spotreba vodné-stočné a zrážková voda</t>
  </si>
  <si>
    <t>Spotreba tepla a TÚV</t>
  </si>
  <si>
    <t>NÁJOMNÉ</t>
  </si>
  <si>
    <t>Prenájom nebytových priestorov MšHK Prievidza</t>
  </si>
  <si>
    <t>Futbalový štadión</t>
  </si>
  <si>
    <t>Prenájom nebytových priestorov HFK Prievidza</t>
  </si>
  <si>
    <t>Plaváreň</t>
  </si>
  <si>
    <t>Predaný tovar</t>
  </si>
  <si>
    <t>PRÍJMY Z ČINNOSTI</t>
  </si>
  <si>
    <t>Príjmy z činnosti</t>
  </si>
  <si>
    <t>Odplata za zabezpečenie správy a prevádzky plavárne</t>
  </si>
  <si>
    <t>Fitnescentrum</t>
  </si>
  <si>
    <t>Odplata za zabezpečenie správy a prevádzky fitnescentra</t>
  </si>
  <si>
    <t>Poskyt.fin.prostr.</t>
  </si>
  <si>
    <t>Rozdiel</t>
  </si>
  <si>
    <t>Prenájom nebytových priestorov od MšHK Prievidza</t>
  </si>
  <si>
    <t>Prenájom nebytových priestorov od HFK Prievidza</t>
  </si>
  <si>
    <t>1-6/2008</t>
  </si>
  <si>
    <t>za 1-6/2008</t>
  </si>
  <si>
    <t>REKAPITULÁCIA ČERPANIA POSKYTNUTÝCH TRANSFEROV  A PLATIEB ZA OBDOBIE 1-6/2008</t>
  </si>
  <si>
    <t>Rekonštrukcia VO II. etapa - pokračovanie</t>
  </si>
  <si>
    <t>Preloženie trasy VO Ul. G. Švéniho - časť ROKO</t>
  </si>
  <si>
    <t>Preloženie trasy VO Ul. G. Švéniho - park</t>
  </si>
  <si>
    <t>Rozšírenie VO - MŠ Nábr. Sv. Cyrila</t>
  </si>
  <si>
    <t>Rozšírenie VO na ul. Energetikov</t>
  </si>
  <si>
    <t>Ostatné sociálne náklady</t>
  </si>
  <si>
    <t>Poznámka:</t>
  </si>
  <si>
    <t>Finančné prostriedky určené na MĽP boli zúčtované v Informácii za 1-12/2007 a predložené na aprílovom MsZ.</t>
  </si>
  <si>
    <t>TRÉNINGOVÁ A ZÁPASOVÁ ČINNOSŤ</t>
  </si>
  <si>
    <t>Tréningová a zápasová činnosť</t>
  </si>
  <si>
    <t>Počet hodín</t>
  </si>
  <si>
    <t>% využitia</t>
  </si>
  <si>
    <t>MŠHK</t>
  </si>
  <si>
    <t>KOMERČNÁ ČINNOSŤ</t>
  </si>
  <si>
    <t>SPOLU</t>
  </si>
  <si>
    <t>z toho:</t>
  </si>
  <si>
    <t>TRÉNINGOVÁ A ZÁPASOVÁ ČINNOSŤ: MŠHK</t>
  </si>
  <si>
    <t>Kategória</t>
  </si>
  <si>
    <t>Tréningy</t>
  </si>
  <si>
    <t>Zápasy</t>
  </si>
  <si>
    <t>0-3. ročník</t>
  </si>
  <si>
    <t>4. ročník</t>
  </si>
  <si>
    <t>5. ročník</t>
  </si>
  <si>
    <t>6. ročník</t>
  </si>
  <si>
    <t>7. ročník</t>
  </si>
  <si>
    <t>8. ročník</t>
  </si>
  <si>
    <t>9. ročník</t>
  </si>
  <si>
    <t>Dorast</t>
  </si>
  <si>
    <t>Juniori</t>
  </si>
  <si>
    <t>Muži</t>
  </si>
  <si>
    <t>TRÉNINGOVÁ A ZÁPASOVÁ ČINNOSŤ: Komerčná činnosť</t>
  </si>
  <si>
    <t>Turnaje SZĽH</t>
  </si>
  <si>
    <t>Rekreační hráči okresu Prievidza,</t>
  </si>
  <si>
    <t>OD 1.1. DO 30.6.2008</t>
  </si>
  <si>
    <t>Sústredenie SR "18"</t>
  </si>
  <si>
    <t>Verejnosť</t>
  </si>
  <si>
    <t>VYUŽITIE FUTBALOVÝCH IHRÍSK NA TRÉNINGOVÚ A ZÁPASOVÚ ČINNOSŤ</t>
  </si>
  <si>
    <t>(v hodinách)</t>
  </si>
  <si>
    <t>Družstvo</t>
  </si>
  <si>
    <t>Ihriská</t>
  </si>
  <si>
    <t>Hlavné</t>
  </si>
  <si>
    <t>Pomocné</t>
  </si>
  <si>
    <t>S.Chalupku</t>
  </si>
  <si>
    <t>Priemstav</t>
  </si>
  <si>
    <t>Bojnice</t>
  </si>
  <si>
    <t>V.Lehôtka</t>
  </si>
  <si>
    <t>"A" muži</t>
  </si>
  <si>
    <t>"18"</t>
  </si>
  <si>
    <t xml:space="preserve">"16" </t>
  </si>
  <si>
    <t>CELKOM</t>
  </si>
  <si>
    <t>Tréningová činnosť:</t>
  </si>
  <si>
    <t>hod.</t>
  </si>
  <si>
    <t>Zápasová činnosť:</t>
  </si>
  <si>
    <t>93 roč.</t>
  </si>
  <si>
    <t xml:space="preserve">94 roč. </t>
  </si>
  <si>
    <t xml:space="preserve">95 roč. </t>
  </si>
  <si>
    <t xml:space="preserve">96 roč. </t>
  </si>
  <si>
    <t>97 roč.</t>
  </si>
  <si>
    <t>98 roč.</t>
  </si>
  <si>
    <t xml:space="preserve">99 roč. </t>
  </si>
  <si>
    <t>2000 roč.</t>
  </si>
  <si>
    <t>Obdobie</t>
  </si>
  <si>
    <t>NÁVŠTEVNÍCI</t>
  </si>
  <si>
    <t>Deti</t>
  </si>
  <si>
    <t>Dospelí</t>
  </si>
  <si>
    <t>ZŤP</t>
  </si>
  <si>
    <t>Dôchodcovia</t>
  </si>
  <si>
    <t>Darcovia</t>
  </si>
  <si>
    <t>Žiaci</t>
  </si>
  <si>
    <t>Iní náštevníci</t>
  </si>
  <si>
    <t>návštevníkov</t>
  </si>
  <si>
    <t>nad 65 r.</t>
  </si>
  <si>
    <t>krvi</t>
  </si>
  <si>
    <t>Január</t>
  </si>
  <si>
    <t>Február</t>
  </si>
  <si>
    <t>Marec</t>
  </si>
  <si>
    <t>Apríl</t>
  </si>
  <si>
    <t>Máj</t>
  </si>
  <si>
    <t>Jún</t>
  </si>
  <si>
    <t>PRIEMERNÉ HODNOTY</t>
  </si>
  <si>
    <t>Priemerná denná</t>
  </si>
  <si>
    <t>tržba v Sk</t>
  </si>
  <si>
    <t>Sk</t>
  </si>
  <si>
    <t>Priemerný počet návštevníkov za mesiac</t>
  </si>
  <si>
    <t>osôb</t>
  </si>
  <si>
    <t>január</t>
  </si>
  <si>
    <t>február</t>
  </si>
  <si>
    <t>marec</t>
  </si>
  <si>
    <t>apríl</t>
  </si>
  <si>
    <t>máj</t>
  </si>
  <si>
    <t>jún</t>
  </si>
  <si>
    <t>Priemer.denný</t>
  </si>
  <si>
    <t>počet platiacich</t>
  </si>
  <si>
    <t>PREHĽAD NÁVŠTEVNOSTI NA PLAVÁRNI ZA OBD. 1-6/2008</t>
  </si>
  <si>
    <t>Priemerná mesačná tržba za 1-6/2008</t>
  </si>
  <si>
    <t>Obsadenie</t>
  </si>
  <si>
    <t>POČET HODÍN</t>
  </si>
  <si>
    <t>júl</t>
  </si>
  <si>
    <t>august</t>
  </si>
  <si>
    <t>september</t>
  </si>
  <si>
    <t>október</t>
  </si>
  <si>
    <t>november</t>
  </si>
  <si>
    <t>december</t>
  </si>
  <si>
    <t>Plavecký klub</t>
  </si>
  <si>
    <t>ŠT plávanie</t>
  </si>
  <si>
    <t>ZŠ Dobšinského</t>
  </si>
  <si>
    <t>ZŠ Šafárika</t>
  </si>
  <si>
    <t>ZŠ Mariánska</t>
  </si>
  <si>
    <t>ZŠ Malonecpalská</t>
  </si>
  <si>
    <t>ZŠ Energetikov</t>
  </si>
  <si>
    <t>ZŠ Rastislavova</t>
  </si>
  <si>
    <t>I. ZŠ</t>
  </si>
  <si>
    <t>III. ZŠ</t>
  </si>
  <si>
    <t>MŠ - predplavecký výcvik</t>
  </si>
  <si>
    <t>OBSADENIE PLAVÁRNE PODĽA POČTU HODÍN ZA OBD. 1-6/2008</t>
  </si>
  <si>
    <t>POROVNANIE OBSADENIA PLAVÁRNE PODĽA POČTU HODÍN ZA OBD. 1-6/2007, 2008</t>
  </si>
  <si>
    <t>POČET ŽIAKOV</t>
  </si>
  <si>
    <t>I. ZŠ S. Chalupku</t>
  </si>
  <si>
    <t xml:space="preserve">III. ZŠ S.Chalupku </t>
  </si>
  <si>
    <t>MŠ Športová ulica</t>
  </si>
  <si>
    <t>MŠ Krmana</t>
  </si>
  <si>
    <t>MŠ Sv. Cyrila</t>
  </si>
  <si>
    <t>MŠ Matušku</t>
  </si>
  <si>
    <t>MŠ Závodníka</t>
  </si>
  <si>
    <t>MŠ Benického</t>
  </si>
  <si>
    <t>MŠ Gorkého</t>
  </si>
  <si>
    <t>MŠ Nedožerská cesta</t>
  </si>
  <si>
    <t>MŠ Mišíka</t>
  </si>
  <si>
    <t>Športové triedy</t>
  </si>
  <si>
    <t>- základný plavecký výcvik</t>
  </si>
  <si>
    <t>žiakov</t>
  </si>
  <si>
    <t>- športové triedy</t>
  </si>
  <si>
    <t>OBSADENIE PLAVÁRNE PODĽA POČTU ŽIAKOV ZA OBD. 1-6/2008</t>
  </si>
  <si>
    <t>POROVNANIE OBSADENIA PLAVÁRNE PODĽA POČTU ŽIAKOV ZA OBD. 1-6/2007, 2008</t>
  </si>
  <si>
    <t>Transfer na rekonštrukciu a modernizáciu VO</t>
  </si>
  <si>
    <t>Spotreba energií (el. energia, voda)</t>
  </si>
  <si>
    <t>Transfer na realizáciu investičných akcií športových zariadení</t>
  </si>
  <si>
    <t>Transfer na realizáciu investičných akcií šport.zariadení</t>
  </si>
  <si>
    <t>Generálna oprava vzduchotechnického zariadenia PLAV</t>
  </si>
  <si>
    <t>Výmena technolog.zariadenia na meranie chlóru PLAV</t>
  </si>
  <si>
    <t>Tranfer na rekonštrukciu a modernizáciu VO</t>
  </si>
  <si>
    <t>Transfer na realizáciu investičných akcií šport.zariad.</t>
  </si>
  <si>
    <t>Počet návštavníkov</t>
  </si>
  <si>
    <t>Platiaci</t>
  </si>
  <si>
    <t>Permanentky</t>
  </si>
  <si>
    <t>Spolu</t>
  </si>
  <si>
    <t>PREHĽAD NÁVŠTEVNOSTI VO FITNESCENTRE ZA OBD. 1-6/2008</t>
  </si>
  <si>
    <t xml:space="preserve">Priemerná </t>
  </si>
  <si>
    <t>denná tržba v Sk</t>
  </si>
  <si>
    <t>Priemerný denný</t>
  </si>
  <si>
    <t>PREHĽAD ČERPANIA POSKYTNUTÝCH TRANSFEROV A PLATIEB ZA OBD. 1-6/2008</t>
  </si>
  <si>
    <t>Správa a prevádzka športovísk: zimný, futbalový štadión, plaváreň, fitnescentrum</t>
  </si>
  <si>
    <t>VYUŽITIE ĽADOVEJ PLOCHY NA TRÉNINGOVÚ A ZÁPASOVÚ ČINNOSŤ</t>
  </si>
  <si>
    <t>VO v kWh</t>
  </si>
  <si>
    <t>CSS v kWh</t>
  </si>
  <si>
    <t>SPOLU v kWh</t>
  </si>
  <si>
    <t>Ceny platné v r. 2007:</t>
  </si>
  <si>
    <t>Produkt: 1 T Špeciál, sadzba C4 (VO)</t>
  </si>
  <si>
    <t>Sk/1kWh</t>
  </si>
  <si>
    <t>Tarifa za distribúciu elektriny vrátane prenosu elektriny</t>
  </si>
  <si>
    <t>Sk/1 MWh</t>
  </si>
  <si>
    <t>Tarifa za straty pri distribúcii</t>
  </si>
  <si>
    <t>Tarifa za prevádzkovanie systému</t>
  </si>
  <si>
    <t>Tarifa za systémové služby</t>
  </si>
  <si>
    <t>Produkt: 1 T Normál, sadzba C1 (CSS)</t>
  </si>
  <si>
    <t>Rok</t>
  </si>
  <si>
    <t>Spotreba elektrickej energie VO a CSS za obdobie I. polroka 2008</t>
  </si>
  <si>
    <t>Spolu 1-6/08</t>
  </si>
  <si>
    <t>Ceny platné v r. 2008:</t>
  </si>
  <si>
    <t>+ poplatky za ističe</t>
  </si>
  <si>
    <t>Porovnanie spotreby el. energie VO a CSS za obdobie I. polroka 2001-2008</t>
  </si>
  <si>
    <t>Spolu v kWh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</si>
</sst>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_ ;\-#,##0\ "/>
    <numFmt numFmtId="165" formatCode="_-* #,##0.0\ &quot;Sk&quot;_-;\-* #,##0.0\ &quot;Sk&quot;_-;_-* &quot;-&quot;?\ &quot;Sk&quot;_-;_-@_-"/>
    <numFmt numFmtId="166" formatCode="#,##0.000"/>
  </numFmts>
  <fonts count="55">
    <font>
      <sz val="10"/>
      <name val="Arial"/>
      <family val="0"/>
    </font>
    <font>
      <b/>
      <sz val="14"/>
      <name val="Arial CE"/>
      <family val="2"/>
    </font>
    <font>
      <b/>
      <sz val="11"/>
      <name val="Arial CE"/>
      <family val="2"/>
    </font>
    <font>
      <b/>
      <u val="single"/>
      <sz val="10"/>
      <name val="Arial CE"/>
      <family val="2"/>
    </font>
    <font>
      <sz val="10"/>
      <name val="Arial CE"/>
      <family val="2"/>
    </font>
    <font>
      <b/>
      <u val="single"/>
      <sz val="11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u val="single"/>
      <sz val="11"/>
      <name val="Arial CE"/>
      <family val="2"/>
    </font>
    <font>
      <b/>
      <sz val="11"/>
      <name val="Arial"/>
      <family val="2"/>
    </font>
    <font>
      <b/>
      <sz val="12"/>
      <color indexed="10"/>
      <name val="Arial CE"/>
      <family val="2"/>
    </font>
    <font>
      <b/>
      <sz val="10"/>
      <color indexed="12"/>
      <name val="Arial CE"/>
      <family val="2"/>
    </font>
    <font>
      <u val="single"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4" fontId="0" fillId="0" borderId="27" xfId="0" applyNumberFormat="1" applyBorder="1" applyAlignment="1" quotePrefix="1">
      <alignment horizontal="center"/>
    </xf>
    <xf numFmtId="14" fontId="4" fillId="33" borderId="28" xfId="0" applyNumberFormat="1" applyFont="1" applyFill="1" applyBorder="1" applyAlignment="1" quotePrefix="1">
      <alignment horizontal="center"/>
    </xf>
    <xf numFmtId="0" fontId="2" fillId="0" borderId="29" xfId="0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33" borderId="30" xfId="0" applyNumberFormat="1" applyFont="1" applyFill="1" applyBorder="1" applyAlignment="1">
      <alignment/>
    </xf>
    <xf numFmtId="4" fontId="0" fillId="0" borderId="26" xfId="0" applyNumberFormat="1" applyBorder="1" applyAlignment="1">
      <alignment/>
    </xf>
    <xf numFmtId="4" fontId="4" fillId="33" borderId="19" xfId="0" applyNumberFormat="1" applyFont="1" applyFill="1" applyBorder="1" applyAlignment="1">
      <alignment/>
    </xf>
    <xf numFmtId="0" fontId="4" fillId="0" borderId="25" xfId="0" applyFont="1" applyBorder="1" applyAlignment="1">
      <alignment/>
    </xf>
    <xf numFmtId="4" fontId="4" fillId="0" borderId="25" xfId="0" applyNumberFormat="1" applyFont="1" applyBorder="1" applyAlignment="1">
      <alignment/>
    </xf>
    <xf numFmtId="4" fontId="4" fillId="33" borderId="14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4" fontId="2" fillId="0" borderId="31" xfId="0" applyNumberFormat="1" applyFont="1" applyBorder="1" applyAlignment="1">
      <alignment/>
    </xf>
    <xf numFmtId="4" fontId="2" fillId="33" borderId="24" xfId="0" applyNumberFormat="1" applyFont="1" applyFill="1" applyBorder="1" applyAlignment="1">
      <alignment/>
    </xf>
    <xf numFmtId="14" fontId="0" fillId="0" borderId="32" xfId="0" applyNumberFormat="1" applyBorder="1" applyAlignment="1" quotePrefix="1">
      <alignment horizontal="center"/>
    </xf>
    <xf numFmtId="14" fontId="0" fillId="33" borderId="28" xfId="0" applyNumberFormat="1" applyFill="1" applyBorder="1" applyAlignment="1" quotePrefix="1">
      <alignment horizontal="center"/>
    </xf>
    <xf numFmtId="4" fontId="2" fillId="0" borderId="33" xfId="0" applyNumberFormat="1" applyFont="1" applyBorder="1" applyAlignment="1">
      <alignment/>
    </xf>
    <xf numFmtId="4" fontId="2" fillId="33" borderId="30" xfId="0" applyNumberFormat="1" applyFont="1" applyFill="1" applyBorder="1" applyAlignment="1">
      <alignment/>
    </xf>
    <xf numFmtId="4" fontId="0" fillId="0" borderId="15" xfId="0" applyNumberFormat="1" applyBorder="1" applyAlignment="1">
      <alignment/>
    </xf>
    <xf numFmtId="4" fontId="0" fillId="33" borderId="19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33" borderId="14" xfId="0" applyNumberFormat="1" applyFill="1" applyBorder="1" applyAlignment="1">
      <alignment/>
    </xf>
    <xf numFmtId="4" fontId="2" fillId="0" borderId="20" xfId="0" applyNumberFormat="1" applyFont="1" applyBorder="1" applyAlignment="1">
      <alignment/>
    </xf>
    <xf numFmtId="4" fontId="2" fillId="33" borderId="24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4" fontId="0" fillId="33" borderId="19" xfId="0" applyNumberForma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0" fillId="0" borderId="26" xfId="0" applyBorder="1" applyAlignment="1">
      <alignment horizontal="center"/>
    </xf>
    <xf numFmtId="4" fontId="0" fillId="0" borderId="25" xfId="0" applyNumberFormat="1" applyBorder="1" applyAlignment="1">
      <alignment/>
    </xf>
    <xf numFmtId="0" fontId="0" fillId="33" borderId="19" xfId="0" applyFill="1" applyBorder="1" applyAlignment="1">
      <alignment/>
    </xf>
    <xf numFmtId="0" fontId="0" fillId="33" borderId="14" xfId="0" applyFill="1" applyBorder="1" applyAlignment="1">
      <alignment/>
    </xf>
    <xf numFmtId="4" fontId="2" fillId="33" borderId="33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1" xfId="0" applyBorder="1" applyAlignment="1">
      <alignment/>
    </xf>
    <xf numFmtId="14" fontId="0" fillId="0" borderId="16" xfId="0" applyNumberFormat="1" applyBorder="1" applyAlignment="1" quotePrefix="1">
      <alignment horizontal="center"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4" fontId="0" fillId="0" borderId="16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31" xfId="0" applyNumberFormat="1" applyBorder="1" applyAlignment="1">
      <alignment/>
    </xf>
    <xf numFmtId="0" fontId="0" fillId="0" borderId="36" xfId="0" applyBorder="1" applyAlignment="1">
      <alignment/>
    </xf>
    <xf numFmtId="4" fontId="4" fillId="0" borderId="26" xfId="0" applyNumberFormat="1" applyFont="1" applyBorder="1" applyAlignment="1">
      <alignment/>
    </xf>
    <xf numFmtId="0" fontId="4" fillId="0" borderId="35" xfId="0" applyFont="1" applyBorder="1" applyAlignment="1">
      <alignment/>
    </xf>
    <xf numFmtId="0" fontId="2" fillId="0" borderId="31" xfId="0" applyFont="1" applyBorder="1" applyAlignment="1">
      <alignment/>
    </xf>
    <xf numFmtId="4" fontId="6" fillId="0" borderId="31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6" fillId="0" borderId="36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4" fontId="2" fillId="0" borderId="24" xfId="0" applyNumberFormat="1" applyFon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4" fontId="0" fillId="0" borderId="24" xfId="0" applyNumberFormat="1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4" fontId="2" fillId="0" borderId="40" xfId="0" applyNumberFormat="1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4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19" xfId="0" applyFont="1" applyBorder="1" applyAlignment="1">
      <alignment/>
    </xf>
    <xf numFmtId="3" fontId="0" fillId="0" borderId="16" xfId="0" applyNumberForma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3" fontId="0" fillId="0" borderId="11" xfId="0" applyNumberFormat="1" applyBorder="1" applyAlignment="1">
      <alignment/>
    </xf>
    <xf numFmtId="3" fontId="9" fillId="0" borderId="14" xfId="0" applyNumberFormat="1" applyFont="1" applyBorder="1" applyAlignment="1">
      <alignment/>
    </xf>
    <xf numFmtId="0" fontId="9" fillId="0" borderId="20" xfId="0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21" xfId="0" applyNumberFormat="1" applyBorder="1" applyAlignment="1">
      <alignment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22" xfId="0" applyBorder="1" applyAlignment="1">
      <alignment/>
    </xf>
    <xf numFmtId="0" fontId="9" fillId="0" borderId="40" xfId="0" applyFont="1" applyBorder="1" applyAlignment="1">
      <alignment/>
    </xf>
    <xf numFmtId="1" fontId="0" fillId="0" borderId="52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9" fillId="0" borderId="39" xfId="0" applyNumberFormat="1" applyFont="1" applyBorder="1" applyAlignment="1">
      <alignment/>
    </xf>
    <xf numFmtId="1" fontId="0" fillId="0" borderId="48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7" xfId="0" applyNumberFormat="1" applyFill="1" applyBorder="1" applyAlignment="1">
      <alignment/>
    </xf>
    <xf numFmtId="3" fontId="0" fillId="0" borderId="17" xfId="0" applyNumberFormat="1" applyBorder="1" applyAlignment="1">
      <alignment/>
    </xf>
    <xf numFmtId="3" fontId="9" fillId="0" borderId="41" xfId="0" applyNumberFormat="1" applyFont="1" applyBorder="1" applyAlignment="1">
      <alignment/>
    </xf>
    <xf numFmtId="1" fontId="0" fillId="0" borderId="51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3" fontId="0" fillId="0" borderId="22" xfId="0" applyNumberFormat="1" applyBorder="1" applyAlignment="1">
      <alignment/>
    </xf>
    <xf numFmtId="1" fontId="9" fillId="0" borderId="39" xfId="0" applyNumberFormat="1" applyFont="1" applyBorder="1" applyAlignment="1">
      <alignment/>
    </xf>
    <xf numFmtId="1" fontId="9" fillId="0" borderId="51" xfId="0" applyNumberFormat="1" applyFont="1" applyBorder="1" applyAlignment="1">
      <alignment/>
    </xf>
    <xf numFmtId="1" fontId="9" fillId="0" borderId="45" xfId="0" applyNumberFormat="1" applyFont="1" applyBorder="1" applyAlignment="1">
      <alignment/>
    </xf>
    <xf numFmtId="1" fontId="9" fillId="0" borderId="21" xfId="0" applyNumberFormat="1" applyFont="1" applyBorder="1" applyAlignment="1">
      <alignment/>
    </xf>
    <xf numFmtId="1" fontId="9" fillId="0" borderId="22" xfId="0" applyNumberFormat="1" applyFont="1" applyBorder="1" applyAlignment="1">
      <alignment/>
    </xf>
    <xf numFmtId="3" fontId="9" fillId="0" borderId="40" xfId="0" applyNumberFormat="1" applyFont="1" applyBorder="1" applyAlignment="1">
      <alignment/>
    </xf>
    <xf numFmtId="0" fontId="0" fillId="0" borderId="10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9" fillId="0" borderId="20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9" fillId="0" borderId="39" xfId="0" applyFont="1" applyBorder="1" applyAlignment="1">
      <alignment/>
    </xf>
    <xf numFmtId="0" fontId="0" fillId="0" borderId="0" xfId="0" applyAlignment="1" quotePrefix="1">
      <alignment/>
    </xf>
    <xf numFmtId="14" fontId="0" fillId="0" borderId="10" xfId="0" applyNumberFormat="1" applyBorder="1" applyAlignment="1" quotePrefix="1">
      <alignment horizontal="center"/>
    </xf>
    <xf numFmtId="14" fontId="0" fillId="0" borderId="14" xfId="0" applyNumberFormat="1" applyBorder="1" applyAlignment="1" quotePrefix="1">
      <alignment horizontal="center"/>
    </xf>
    <xf numFmtId="0" fontId="0" fillId="0" borderId="53" xfId="0" applyBorder="1" applyAlignment="1">
      <alignment horizontal="center"/>
    </xf>
    <xf numFmtId="0" fontId="10" fillId="0" borderId="0" xfId="0" applyFont="1" applyAlignment="1">
      <alignment/>
    </xf>
    <xf numFmtId="0" fontId="11" fillId="0" borderId="54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55" xfId="0" applyBorder="1" applyAlignment="1">
      <alignment/>
    </xf>
    <xf numFmtId="3" fontId="0" fillId="0" borderId="5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5" fontId="0" fillId="0" borderId="26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57" xfId="0" applyBorder="1" applyAlignment="1">
      <alignment/>
    </xf>
    <xf numFmtId="3" fontId="0" fillId="0" borderId="58" xfId="0" applyNumberFormat="1" applyBorder="1" applyAlignment="1">
      <alignment horizontal="right"/>
    </xf>
    <xf numFmtId="164" fontId="0" fillId="0" borderId="59" xfId="0" applyNumberFormat="1" applyBorder="1" applyAlignment="1">
      <alignment horizontal="right"/>
    </xf>
    <xf numFmtId="165" fontId="0" fillId="0" borderId="0" xfId="0" applyNumberFormat="1" applyAlignment="1">
      <alignment/>
    </xf>
    <xf numFmtId="0" fontId="6" fillId="0" borderId="54" xfId="0" applyFont="1" applyBorder="1" applyAlignment="1">
      <alignment/>
    </xf>
    <xf numFmtId="3" fontId="6" fillId="0" borderId="54" xfId="0" applyNumberFormat="1" applyFont="1" applyBorder="1" applyAlignment="1">
      <alignment horizontal="right"/>
    </xf>
    <xf numFmtId="164" fontId="6" fillId="0" borderId="29" xfId="0" applyNumberFormat="1" applyFont="1" applyBorder="1" applyAlignment="1">
      <alignment horizontal="right"/>
    </xf>
    <xf numFmtId="165" fontId="6" fillId="0" borderId="26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166" fontId="0" fillId="0" borderId="0" xfId="0" applyNumberFormat="1" applyAlignment="1">
      <alignment/>
    </xf>
    <xf numFmtId="0" fontId="6" fillId="0" borderId="0" xfId="0" applyFont="1" applyAlignment="1">
      <alignment/>
    </xf>
    <xf numFmtId="0" fontId="11" fillId="0" borderId="33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0" borderId="15" xfId="0" applyFill="1" applyBorder="1" applyAlignment="1">
      <alignment/>
    </xf>
    <xf numFmtId="0" fontId="11" fillId="0" borderId="30" xfId="0" applyFont="1" applyBorder="1" applyAlignment="1">
      <alignment horizontal="center"/>
    </xf>
    <xf numFmtId="164" fontId="0" fillId="0" borderId="19" xfId="0" applyNumberFormat="1" applyBorder="1" applyAlignment="1">
      <alignment/>
    </xf>
    <xf numFmtId="164" fontId="0" fillId="0" borderId="24" xfId="0" applyNumberFormat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Porovnanie návštevnosti v krytej plavárni za 1-6/2007-08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125"/>
          <c:w val="0.9415"/>
          <c:h val="0.75675"/>
        </c:manualLayout>
      </c:layout>
      <c:barChart>
        <c:barDir val="col"/>
        <c:grouping val="clustered"/>
        <c:varyColors val="0"/>
        <c:ser>
          <c:idx val="1"/>
          <c:order val="0"/>
          <c:tx>
            <c:v>r. 2007</c:v>
          </c:tx>
          <c:spPr>
            <a:pattFill prst="dotGrid">
              <a:fgClr>
                <a:srgbClr val="FF9900"/>
              </a:fgClr>
              <a:bgClr>
                <a:srgbClr val="99336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'[1]Návštevnosť'!$A$8:$A$19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'[1]Návštevnosť'!$D$8:$D$19</c:f>
              <c:numCache>
                <c:ptCount val="12"/>
                <c:pt idx="0">
                  <c:v>4816</c:v>
                </c:pt>
                <c:pt idx="1">
                  <c:v>4093</c:v>
                </c:pt>
                <c:pt idx="2">
                  <c:v>5418</c:v>
                </c:pt>
                <c:pt idx="3">
                  <c:v>4219</c:v>
                </c:pt>
                <c:pt idx="4">
                  <c:v>5022</c:v>
                </c:pt>
                <c:pt idx="5">
                  <c:v>4066</c:v>
                </c:pt>
                <c:pt idx="6">
                  <c:v>4683</c:v>
                </c:pt>
                <c:pt idx="7">
                  <c:v>3477</c:v>
                </c:pt>
                <c:pt idx="8">
                  <c:v>3457</c:v>
                </c:pt>
                <c:pt idx="9">
                  <c:v>4418</c:v>
                </c:pt>
                <c:pt idx="10">
                  <c:v>3912</c:v>
                </c:pt>
                <c:pt idx="11">
                  <c:v>2675</c:v>
                </c:pt>
              </c:numCache>
            </c:numRef>
          </c:val>
        </c:ser>
        <c:ser>
          <c:idx val="0"/>
          <c:order val="1"/>
          <c:tx>
            <c:v>r.2008</c:v>
          </c:tx>
          <c:spPr>
            <a:pattFill prst="solidDmnd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'[1]Návštevnosť'!$E$8:$E$19</c:f>
              <c:numCache>
                <c:ptCount val="12"/>
                <c:pt idx="0">
                  <c:v>5220</c:v>
                </c:pt>
                <c:pt idx="1">
                  <c:v>4997</c:v>
                </c:pt>
                <c:pt idx="2">
                  <c:v>4382</c:v>
                </c:pt>
                <c:pt idx="3">
                  <c:v>4768</c:v>
                </c:pt>
                <c:pt idx="4">
                  <c:v>4249</c:v>
                </c:pt>
                <c:pt idx="5">
                  <c:v>3884</c:v>
                </c:pt>
              </c:numCache>
            </c:numRef>
          </c:val>
        </c:ser>
        <c:axId val="59326588"/>
        <c:axId val="64177245"/>
      </c:barChart>
      <c:catAx>
        <c:axId val="59326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Mesiace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77245"/>
        <c:crosses val="autoZero"/>
        <c:auto val="1"/>
        <c:lblOffset val="100"/>
        <c:tickLblSkip val="2"/>
        <c:noMultiLvlLbl val="0"/>
      </c:catAx>
      <c:valAx>
        <c:axId val="64177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Počet návštevníkov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26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15"/>
          <c:y val="0.94375"/>
          <c:w val="0.139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Porovnanie tržieb v krytej plavárni za 1-6/2007-08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575"/>
          <c:w val="0.95425"/>
          <c:h val="0.79025"/>
        </c:manualLayout>
      </c:layout>
      <c:barChart>
        <c:barDir val="col"/>
        <c:grouping val="clustered"/>
        <c:varyColors val="0"/>
        <c:ser>
          <c:idx val="1"/>
          <c:order val="0"/>
          <c:tx>
            <c:v>r. 2007</c:v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'[1]Tržby'!$A$8:$A$19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'[1]Tržby'!$D$8:$D$19</c:f>
              <c:numCache>
                <c:ptCount val="12"/>
                <c:pt idx="0">
                  <c:v>83775</c:v>
                </c:pt>
                <c:pt idx="1">
                  <c:v>79520.2</c:v>
                </c:pt>
                <c:pt idx="2">
                  <c:v>87550</c:v>
                </c:pt>
                <c:pt idx="3">
                  <c:v>60950</c:v>
                </c:pt>
                <c:pt idx="4">
                  <c:v>84750</c:v>
                </c:pt>
                <c:pt idx="5">
                  <c:v>85440</c:v>
                </c:pt>
                <c:pt idx="6">
                  <c:v>147000</c:v>
                </c:pt>
                <c:pt idx="7">
                  <c:v>108323.3</c:v>
                </c:pt>
                <c:pt idx="8">
                  <c:v>56730</c:v>
                </c:pt>
                <c:pt idx="9">
                  <c:v>71680.1</c:v>
                </c:pt>
                <c:pt idx="10">
                  <c:v>60580</c:v>
                </c:pt>
                <c:pt idx="11">
                  <c:v>55490</c:v>
                </c:pt>
              </c:numCache>
            </c:numRef>
          </c:val>
        </c:ser>
        <c:ser>
          <c:idx val="2"/>
          <c:order val="1"/>
          <c:tx>
            <c:v>r.2008</c:v>
          </c:tx>
          <c:spPr>
            <a:pattFill prst="lgCheck">
              <a:fgClr>
                <a:srgbClr val="FF99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'[1]Tržby'!$E$8:$E$19</c:f>
              <c:numCache>
                <c:ptCount val="12"/>
                <c:pt idx="0">
                  <c:v>106300</c:v>
                </c:pt>
                <c:pt idx="1">
                  <c:v>184670</c:v>
                </c:pt>
                <c:pt idx="2">
                  <c:v>133440</c:v>
                </c:pt>
                <c:pt idx="3">
                  <c:v>110810.3</c:v>
                </c:pt>
                <c:pt idx="4">
                  <c:v>108640</c:v>
                </c:pt>
                <c:pt idx="5">
                  <c:v>110292.3</c:v>
                </c:pt>
              </c:numCache>
            </c:numRef>
          </c:val>
        </c:ser>
        <c:axId val="40724294"/>
        <c:axId val="30974327"/>
      </c:barChart>
      <c:catAx>
        <c:axId val="40724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Mesiac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74327"/>
        <c:crosses val="autoZero"/>
        <c:auto val="1"/>
        <c:lblOffset val="100"/>
        <c:tickLblSkip val="1"/>
        <c:noMultiLvlLbl val="0"/>
      </c:catAx>
      <c:valAx>
        <c:axId val="30974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Tržby v Sk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24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9225"/>
          <c:y val="0.9545"/>
          <c:w val="0.1197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228600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69342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C-Unipa\My%20Documents\PLAV&#193;RE&#327;\Denn&#225;%20tr&#382;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nná tržba05"/>
      <sheetName val="Denná tržba06"/>
      <sheetName val="Denná tržba07"/>
      <sheetName val="Denná tržba08"/>
      <sheetName val="Graf-návštevnosť"/>
      <sheetName val="Návštevnosť"/>
      <sheetName val="Tržby"/>
      <sheetName val="Graf-tržby"/>
      <sheetName val="Plav.pomôcky"/>
      <sheetName val="Prehľad vstupného"/>
    </sheetNames>
    <sheetDataSet>
      <sheetData sheetId="5">
        <row r="8">
          <cell r="A8" t="str">
            <v>január</v>
          </cell>
          <cell r="D8">
            <v>4816</v>
          </cell>
          <cell r="E8">
            <v>5220</v>
          </cell>
        </row>
        <row r="9">
          <cell r="A9" t="str">
            <v>február</v>
          </cell>
          <cell r="D9">
            <v>4093</v>
          </cell>
          <cell r="E9">
            <v>4997</v>
          </cell>
        </row>
        <row r="10">
          <cell r="A10" t="str">
            <v>marec</v>
          </cell>
          <cell r="D10">
            <v>5418</v>
          </cell>
          <cell r="E10">
            <v>4382</v>
          </cell>
        </row>
        <row r="11">
          <cell r="A11" t="str">
            <v>apríl</v>
          </cell>
          <cell r="D11">
            <v>4219</v>
          </cell>
          <cell r="E11">
            <v>4768</v>
          </cell>
        </row>
        <row r="12">
          <cell r="A12" t="str">
            <v>máj</v>
          </cell>
          <cell r="D12">
            <v>5022</v>
          </cell>
          <cell r="E12">
            <v>4249</v>
          </cell>
        </row>
        <row r="13">
          <cell r="A13" t="str">
            <v>jún</v>
          </cell>
          <cell r="D13">
            <v>4066</v>
          </cell>
          <cell r="E13">
            <v>3884</v>
          </cell>
        </row>
        <row r="14">
          <cell r="A14" t="str">
            <v>júl</v>
          </cell>
          <cell r="D14">
            <v>4683</v>
          </cell>
        </row>
        <row r="15">
          <cell r="A15" t="str">
            <v>august</v>
          </cell>
          <cell r="D15">
            <v>3477</v>
          </cell>
        </row>
        <row r="16">
          <cell r="A16" t="str">
            <v>september</v>
          </cell>
          <cell r="D16">
            <v>3457</v>
          </cell>
        </row>
        <row r="17">
          <cell r="A17" t="str">
            <v>október</v>
          </cell>
          <cell r="D17">
            <v>4418</v>
          </cell>
        </row>
        <row r="18">
          <cell r="A18" t="str">
            <v>november</v>
          </cell>
          <cell r="D18">
            <v>3912</v>
          </cell>
        </row>
        <row r="19">
          <cell r="A19" t="str">
            <v>december</v>
          </cell>
          <cell r="D19">
            <v>2675</v>
          </cell>
        </row>
      </sheetData>
      <sheetData sheetId="6">
        <row r="8">
          <cell r="A8" t="str">
            <v>január</v>
          </cell>
          <cell r="D8">
            <v>83775</v>
          </cell>
          <cell r="E8">
            <v>106300</v>
          </cell>
        </row>
        <row r="9">
          <cell r="A9" t="str">
            <v>február</v>
          </cell>
          <cell r="D9">
            <v>79520.2</v>
          </cell>
          <cell r="E9">
            <v>184670</v>
          </cell>
        </row>
        <row r="10">
          <cell r="A10" t="str">
            <v>marec</v>
          </cell>
          <cell r="D10">
            <v>87550</v>
          </cell>
          <cell r="E10">
            <v>133440</v>
          </cell>
        </row>
        <row r="11">
          <cell r="A11" t="str">
            <v>apríl</v>
          </cell>
          <cell r="D11">
            <v>60950</v>
          </cell>
          <cell r="E11">
            <v>110810.3</v>
          </cell>
        </row>
        <row r="12">
          <cell r="A12" t="str">
            <v>máj</v>
          </cell>
          <cell r="D12">
            <v>84750</v>
          </cell>
          <cell r="E12">
            <v>108640</v>
          </cell>
        </row>
        <row r="13">
          <cell r="A13" t="str">
            <v>jún</v>
          </cell>
          <cell r="D13">
            <v>85440</v>
          </cell>
          <cell r="E13">
            <v>110292.3</v>
          </cell>
        </row>
        <row r="14">
          <cell r="A14" t="str">
            <v>júl</v>
          </cell>
          <cell r="D14">
            <v>147000</v>
          </cell>
        </row>
        <row r="15">
          <cell r="A15" t="str">
            <v>august</v>
          </cell>
          <cell r="D15">
            <v>108323.3</v>
          </cell>
        </row>
        <row r="16">
          <cell r="A16" t="str">
            <v>september</v>
          </cell>
          <cell r="D16">
            <v>56730</v>
          </cell>
        </row>
        <row r="17">
          <cell r="A17" t="str">
            <v>október</v>
          </cell>
          <cell r="D17">
            <v>71680.1</v>
          </cell>
        </row>
        <row r="18">
          <cell r="A18" t="str">
            <v>november</v>
          </cell>
          <cell r="D18">
            <v>60580</v>
          </cell>
        </row>
        <row r="19">
          <cell r="A19" t="str">
            <v>december</v>
          </cell>
          <cell r="D19">
            <v>55490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="75" zoomScaleNormal="75" zoomScalePageLayoutView="0" workbookViewId="0" topLeftCell="A1">
      <selection activeCell="A1" sqref="A1:G43"/>
    </sheetView>
  </sheetViews>
  <sheetFormatPr defaultColWidth="9.140625" defaultRowHeight="12.75"/>
  <cols>
    <col min="2" max="2" width="45.7109375" style="0" customWidth="1"/>
    <col min="3" max="8" width="12.7109375" style="0" customWidth="1"/>
  </cols>
  <sheetData>
    <row r="1" s="1" customFormat="1" ht="18">
      <c r="A1" s="1" t="s">
        <v>0</v>
      </c>
    </row>
    <row r="3" s="2" customFormat="1" ht="15">
      <c r="A3" s="2" t="s">
        <v>23</v>
      </c>
    </row>
    <row r="4" s="2" customFormat="1" ht="15"/>
    <row r="6" s="3" customFormat="1" ht="12.75">
      <c r="A6" s="3" t="s">
        <v>1</v>
      </c>
    </row>
    <row r="7" ht="13.5" thickBot="1">
      <c r="G7" s="4"/>
    </row>
    <row r="8" spans="1:7" ht="12.75">
      <c r="A8" s="5" t="s">
        <v>2</v>
      </c>
      <c r="B8" s="6" t="s">
        <v>3</v>
      </c>
      <c r="C8" s="7" t="s">
        <v>4</v>
      </c>
      <c r="D8" s="7" t="s">
        <v>5</v>
      </c>
      <c r="E8" s="8" t="s">
        <v>6</v>
      </c>
      <c r="F8" s="9" t="s">
        <v>7</v>
      </c>
      <c r="G8" s="10" t="s">
        <v>8</v>
      </c>
    </row>
    <row r="9" spans="1:7" ht="12.75">
      <c r="A9" s="11"/>
      <c r="B9" s="12"/>
      <c r="C9" s="13" t="s">
        <v>9</v>
      </c>
      <c r="D9" s="13" t="s">
        <v>10</v>
      </c>
      <c r="E9" s="14" t="s">
        <v>10</v>
      </c>
      <c r="F9" s="15" t="s">
        <v>11</v>
      </c>
      <c r="G9" s="16" t="s">
        <v>12</v>
      </c>
    </row>
    <row r="10" spans="1:7" ht="13.5" thickBot="1">
      <c r="A10" s="17"/>
      <c r="B10" s="18"/>
      <c r="C10" s="19" t="s">
        <v>13</v>
      </c>
      <c r="D10" s="19" t="s">
        <v>13</v>
      </c>
      <c r="E10" s="20" t="s">
        <v>13</v>
      </c>
      <c r="F10" s="21" t="s">
        <v>13</v>
      </c>
      <c r="G10" s="22"/>
    </row>
    <row r="11" spans="1:7" ht="12.75">
      <c r="A11" s="11"/>
      <c r="B11" s="12"/>
      <c r="C11" s="12"/>
      <c r="D11" s="12"/>
      <c r="E11" s="23"/>
      <c r="F11" s="47"/>
      <c r="G11" s="25"/>
    </row>
    <row r="12" spans="1:7" s="2" customFormat="1" ht="15">
      <c r="A12" s="26"/>
      <c r="B12" s="27" t="s">
        <v>14</v>
      </c>
      <c r="C12" s="28">
        <f>SUM(C14+C16+C18)</f>
        <v>13378000</v>
      </c>
      <c r="D12" s="28">
        <f>SUM(D14+D16+D18)</f>
        <v>92580000</v>
      </c>
      <c r="E12" s="29">
        <f>SUM(E14+E16+E18)</f>
        <v>20865000</v>
      </c>
      <c r="F12" s="30">
        <f>SUM(F14+F16+F18)</f>
        <v>10100244</v>
      </c>
      <c r="G12" s="31">
        <f>F12/E12*100</f>
        <v>48.40759166067578</v>
      </c>
    </row>
    <row r="13" spans="1:7" ht="12.75">
      <c r="A13" s="11"/>
      <c r="B13" s="12"/>
      <c r="C13" s="12"/>
      <c r="D13" s="12"/>
      <c r="E13" s="23"/>
      <c r="F13" s="24"/>
      <c r="G13" s="32"/>
    </row>
    <row r="14" spans="1:7" s="39" customFormat="1" ht="12.75">
      <c r="A14" s="33">
        <v>644002</v>
      </c>
      <c r="B14" s="34" t="s">
        <v>15</v>
      </c>
      <c r="C14" s="35">
        <v>8036000</v>
      </c>
      <c r="D14" s="35">
        <v>80265000</v>
      </c>
      <c r="E14" s="36">
        <v>8265000</v>
      </c>
      <c r="F14" s="37">
        <v>4075248</v>
      </c>
      <c r="G14" s="38">
        <f>SUM(F14/E14)*100</f>
        <v>49.30729582577133</v>
      </c>
    </row>
    <row r="15" spans="1:7" s="39" customFormat="1" ht="12.75">
      <c r="A15" s="33"/>
      <c r="B15" s="34"/>
      <c r="C15" s="35"/>
      <c r="D15" s="35"/>
      <c r="E15" s="36"/>
      <c r="F15" s="37"/>
      <c r="G15" s="38"/>
    </row>
    <row r="16" spans="1:7" s="39" customFormat="1" ht="12.75">
      <c r="A16" s="33">
        <v>644002</v>
      </c>
      <c r="B16" s="34" t="s">
        <v>16</v>
      </c>
      <c r="C16" s="35">
        <v>5342000</v>
      </c>
      <c r="D16" s="35">
        <v>5342000</v>
      </c>
      <c r="E16" s="36">
        <v>5627000</v>
      </c>
      <c r="F16" s="37">
        <v>2670996</v>
      </c>
      <c r="G16" s="38">
        <f>SUM(F16/E16)*100</f>
        <v>47.467496001421715</v>
      </c>
    </row>
    <row r="17" spans="1:7" s="39" customFormat="1" ht="12.75">
      <c r="A17" s="33"/>
      <c r="B17" s="34"/>
      <c r="C17" s="35"/>
      <c r="D17" s="35"/>
      <c r="E17" s="36"/>
      <c r="F17" s="37"/>
      <c r="G17" s="38"/>
    </row>
    <row r="18" spans="1:7" s="39" customFormat="1" ht="12.75">
      <c r="A18" s="33">
        <v>723002</v>
      </c>
      <c r="B18" s="34" t="s">
        <v>211</v>
      </c>
      <c r="C18" s="35">
        <v>0</v>
      </c>
      <c r="D18" s="35">
        <v>6973000</v>
      </c>
      <c r="E18" s="36">
        <v>6973000</v>
      </c>
      <c r="F18" s="37">
        <v>3354000</v>
      </c>
      <c r="G18" s="38">
        <f>SUM(F18/E18)*100</f>
        <v>48.09981356661408</v>
      </c>
    </row>
    <row r="19" spans="1:7" s="39" customFormat="1" ht="13.5" thickBot="1">
      <c r="A19" s="40"/>
      <c r="B19" s="41"/>
      <c r="C19" s="42"/>
      <c r="D19" s="42"/>
      <c r="E19" s="43"/>
      <c r="F19" s="44"/>
      <c r="G19" s="45"/>
    </row>
    <row r="20" spans="3:8" ht="12.75">
      <c r="C20" s="46"/>
      <c r="D20" s="46"/>
      <c r="E20" s="46"/>
      <c r="F20" s="46"/>
      <c r="G20" s="46"/>
      <c r="H20" s="46"/>
    </row>
    <row r="21" spans="3:8" ht="12.75">
      <c r="C21" s="46"/>
      <c r="D21" s="46"/>
      <c r="E21" s="46"/>
      <c r="F21" s="46"/>
      <c r="G21" s="46"/>
      <c r="H21" s="46"/>
    </row>
    <row r="22" spans="1:8" ht="12.75">
      <c r="A22" s="3" t="s">
        <v>228</v>
      </c>
      <c r="B22" s="3"/>
      <c r="C22" s="3"/>
      <c r="D22" s="3"/>
      <c r="E22" s="3"/>
      <c r="F22" s="3"/>
      <c r="G22" s="3"/>
      <c r="H22" s="3"/>
    </row>
    <row r="23" ht="13.5" thickBot="1"/>
    <row r="24" spans="1:7" ht="12.75">
      <c r="A24" s="5" t="s">
        <v>17</v>
      </c>
      <c r="B24" s="6" t="s">
        <v>18</v>
      </c>
      <c r="C24" s="7" t="s">
        <v>4</v>
      </c>
      <c r="D24" s="7" t="s">
        <v>5</v>
      </c>
      <c r="E24" s="8" t="s">
        <v>6</v>
      </c>
      <c r="F24" s="9" t="s">
        <v>7</v>
      </c>
      <c r="G24" s="10" t="s">
        <v>8</v>
      </c>
    </row>
    <row r="25" spans="1:7" ht="12.75">
      <c r="A25" s="11"/>
      <c r="B25" s="12"/>
      <c r="C25" s="13" t="s">
        <v>9</v>
      </c>
      <c r="D25" s="13" t="s">
        <v>10</v>
      </c>
      <c r="E25" s="14" t="s">
        <v>10</v>
      </c>
      <c r="F25" s="15" t="s">
        <v>11</v>
      </c>
      <c r="G25" s="16" t="s">
        <v>12</v>
      </c>
    </row>
    <row r="26" spans="1:7" ht="13.5" thickBot="1">
      <c r="A26" s="17"/>
      <c r="B26" s="18"/>
      <c r="C26" s="19" t="s">
        <v>13</v>
      </c>
      <c r="D26" s="19" t="s">
        <v>13</v>
      </c>
      <c r="E26" s="20" t="s">
        <v>13</v>
      </c>
      <c r="F26" s="21" t="s">
        <v>13</v>
      </c>
      <c r="G26" s="22"/>
    </row>
    <row r="27" spans="1:7" ht="12.75">
      <c r="A27" s="11"/>
      <c r="B27" s="12"/>
      <c r="C27" s="12"/>
      <c r="D27" s="12"/>
      <c r="E27" s="23"/>
      <c r="F27" s="24"/>
      <c r="G27" s="25"/>
    </row>
    <row r="28" spans="1:7" ht="15">
      <c r="A28" s="26"/>
      <c r="B28" s="27" t="s">
        <v>14</v>
      </c>
      <c r="C28" s="28">
        <f>SUM(C30:C40)</f>
        <v>20315000</v>
      </c>
      <c r="D28" s="28">
        <f>SUM(D30:D40)</f>
        <v>24150000</v>
      </c>
      <c r="E28" s="28">
        <f>SUM(E30:E40)</f>
        <v>24150000</v>
      </c>
      <c r="F28" s="30">
        <f>SUM(F30:F40)</f>
        <v>12910498</v>
      </c>
      <c r="G28" s="31">
        <f>SUM(F28/E28)*100</f>
        <v>53.45961904761904</v>
      </c>
    </row>
    <row r="29" spans="1:7" ht="12.75">
      <c r="A29" s="11"/>
      <c r="B29" s="12"/>
      <c r="C29" s="12"/>
      <c r="D29" s="12"/>
      <c r="E29" s="23"/>
      <c r="F29" s="24"/>
      <c r="G29" s="32"/>
    </row>
    <row r="30" spans="1:7" s="39" customFormat="1" ht="12.75">
      <c r="A30" s="33">
        <v>640</v>
      </c>
      <c r="B30" s="34" t="s">
        <v>19</v>
      </c>
      <c r="C30" s="35">
        <v>8360000</v>
      </c>
      <c r="D30" s="35">
        <v>9794000</v>
      </c>
      <c r="E30" s="36">
        <v>9794000</v>
      </c>
      <c r="F30" s="37">
        <v>4538498</v>
      </c>
      <c r="G30" s="38">
        <f>SUM(F30/E30*100)</f>
        <v>46.33957525015315</v>
      </c>
    </row>
    <row r="31" spans="1:7" s="39" customFormat="1" ht="12.75">
      <c r="A31" s="33">
        <v>640</v>
      </c>
      <c r="B31" s="34" t="s">
        <v>20</v>
      </c>
      <c r="C31" s="35">
        <v>5184000</v>
      </c>
      <c r="D31" s="35">
        <v>5629000</v>
      </c>
      <c r="E31" s="36">
        <v>5629000</v>
      </c>
      <c r="F31" s="37">
        <v>2703250</v>
      </c>
      <c r="G31" s="38">
        <f>SUM(F31/E31*100)</f>
        <v>48.02362764256529</v>
      </c>
    </row>
    <row r="32" spans="1:7" s="39" customFormat="1" ht="12.75">
      <c r="A32" s="33">
        <v>640</v>
      </c>
      <c r="B32" s="34" t="s">
        <v>21</v>
      </c>
      <c r="C32" s="35">
        <v>6519000</v>
      </c>
      <c r="D32" s="35">
        <v>6919000</v>
      </c>
      <c r="E32" s="36">
        <v>6919000</v>
      </c>
      <c r="F32" s="37">
        <v>4385500</v>
      </c>
      <c r="G32" s="38">
        <f>SUM(F32/E32*100)</f>
        <v>63.38343691284868</v>
      </c>
    </row>
    <row r="33" spans="1:7" s="39" customFormat="1" ht="12.75">
      <c r="A33" s="33">
        <v>640</v>
      </c>
      <c r="B33" s="34" t="s">
        <v>22</v>
      </c>
      <c r="C33" s="35">
        <v>252000</v>
      </c>
      <c r="D33" s="35">
        <v>269000</v>
      </c>
      <c r="E33" s="36">
        <v>269000</v>
      </c>
      <c r="F33" s="37">
        <v>130250</v>
      </c>
      <c r="G33" s="38">
        <f>SUM(F33/E33*100)</f>
        <v>48.42007434944237</v>
      </c>
    </row>
    <row r="34" spans="1:7" s="39" customFormat="1" ht="12.75">
      <c r="A34" s="33"/>
      <c r="B34" s="34"/>
      <c r="C34" s="35"/>
      <c r="D34" s="35"/>
      <c r="E34" s="36"/>
      <c r="F34" s="37"/>
      <c r="G34" s="38"/>
    </row>
    <row r="35" spans="1:7" s="39" customFormat="1" ht="12.75">
      <c r="A35" s="33">
        <v>723</v>
      </c>
      <c r="B35" s="34" t="s">
        <v>27</v>
      </c>
      <c r="C35" s="35">
        <v>0</v>
      </c>
      <c r="D35" s="35">
        <v>601000</v>
      </c>
      <c r="E35" s="36">
        <v>601000</v>
      </c>
      <c r="F35" s="37">
        <v>601000</v>
      </c>
      <c r="G35" s="38">
        <f>SUM(F35/E35*100)</f>
        <v>100</v>
      </c>
    </row>
    <row r="36" spans="1:7" s="39" customFormat="1" ht="12.75">
      <c r="A36" s="33">
        <v>723</v>
      </c>
      <c r="B36" s="34" t="s">
        <v>28</v>
      </c>
      <c r="C36" s="35">
        <v>0</v>
      </c>
      <c r="D36" s="35">
        <v>552000</v>
      </c>
      <c r="E36" s="36">
        <v>552000</v>
      </c>
      <c r="F36" s="37">
        <v>552000</v>
      </c>
      <c r="G36" s="38">
        <f>SUM(F36/E36*100)</f>
        <v>100</v>
      </c>
    </row>
    <row r="37" spans="1:7" s="39" customFormat="1" ht="12.75">
      <c r="A37" s="33">
        <v>723</v>
      </c>
      <c r="B37" s="34" t="s">
        <v>24</v>
      </c>
      <c r="C37" s="35">
        <v>0</v>
      </c>
      <c r="D37" s="35">
        <v>169000</v>
      </c>
      <c r="E37" s="36">
        <v>169000</v>
      </c>
      <c r="F37" s="37">
        <v>0</v>
      </c>
      <c r="G37" s="38">
        <f>SUM(F37/E37*100)</f>
        <v>0</v>
      </c>
    </row>
    <row r="38" spans="1:7" s="39" customFormat="1" ht="12.75">
      <c r="A38" s="33">
        <v>723</v>
      </c>
      <c r="B38" s="34" t="s">
        <v>25</v>
      </c>
      <c r="C38" s="35">
        <v>0</v>
      </c>
      <c r="D38" s="35">
        <v>32000</v>
      </c>
      <c r="E38" s="36">
        <v>32000</v>
      </c>
      <c r="F38" s="37">
        <v>0</v>
      </c>
      <c r="G38" s="38">
        <f>SUM(F38/E38*100)</f>
        <v>0</v>
      </c>
    </row>
    <row r="39" spans="1:7" s="39" customFormat="1" ht="12.75">
      <c r="A39" s="33">
        <v>723</v>
      </c>
      <c r="B39" s="34" t="s">
        <v>26</v>
      </c>
      <c r="C39" s="35">
        <v>0</v>
      </c>
      <c r="D39" s="35">
        <v>185000</v>
      </c>
      <c r="E39" s="36">
        <v>185000</v>
      </c>
      <c r="F39" s="37">
        <v>0</v>
      </c>
      <c r="G39" s="38">
        <f>SUM(F39/E39*100)</f>
        <v>0</v>
      </c>
    </row>
    <row r="40" spans="1:7" s="39" customFormat="1" ht="13.5" thickBot="1">
      <c r="A40" s="40"/>
      <c r="B40" s="41"/>
      <c r="C40" s="42"/>
      <c r="D40" s="42"/>
      <c r="E40" s="43"/>
      <c r="F40" s="44"/>
      <c r="G40" s="45"/>
    </row>
    <row r="42" ht="12.75">
      <c r="A42" t="s">
        <v>83</v>
      </c>
    </row>
    <row r="43" ht="12.75">
      <c r="A43" t="s">
        <v>84</v>
      </c>
    </row>
  </sheetData>
  <sheetProtection/>
  <printOptions/>
  <pageMargins left="0.7874015748031497" right="0.7874015748031497" top="0.984251968503937" bottom="0" header="0.5118110236220472" footer="0.511811023622047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zoomScale="75" zoomScaleNormal="75" zoomScalePageLayoutView="0" workbookViewId="0" topLeftCell="A1">
      <selection activeCell="H6" sqref="H6"/>
    </sheetView>
  </sheetViews>
  <sheetFormatPr defaultColWidth="9.140625" defaultRowHeight="12.75"/>
  <cols>
    <col min="1" max="3" width="15.8515625" style="0" customWidth="1"/>
    <col min="4" max="4" width="15.7109375" style="0" customWidth="1"/>
  </cols>
  <sheetData>
    <row r="1" s="132" customFormat="1" ht="15">
      <c r="A1" s="132" t="s">
        <v>223</v>
      </c>
    </row>
    <row r="2" s="132" customFormat="1" ht="15"/>
    <row r="3" ht="13.5" thickBot="1"/>
    <row r="4" spans="1:4" ht="12.75">
      <c r="A4" s="5" t="s">
        <v>138</v>
      </c>
      <c r="B4" s="231" t="s">
        <v>219</v>
      </c>
      <c r="C4" s="232"/>
      <c r="D4" s="233"/>
    </row>
    <row r="5" spans="1:4" ht="13.5" thickBot="1">
      <c r="A5" s="11"/>
      <c r="B5" s="188" t="s">
        <v>220</v>
      </c>
      <c r="C5" s="188" t="s">
        <v>221</v>
      </c>
      <c r="D5" s="112" t="s">
        <v>222</v>
      </c>
    </row>
    <row r="6" spans="1:4" ht="12.75">
      <c r="A6" s="5" t="s">
        <v>150</v>
      </c>
      <c r="B6" s="6">
        <v>143</v>
      </c>
      <c r="C6" s="6">
        <v>223</v>
      </c>
      <c r="D6" s="108">
        <f aca="true" t="shared" si="0" ref="D6:D11">SUM(B6:C6)</f>
        <v>366</v>
      </c>
    </row>
    <row r="7" spans="1:4" ht="12.75">
      <c r="A7" s="11" t="s">
        <v>151</v>
      </c>
      <c r="B7" s="12">
        <v>129</v>
      </c>
      <c r="C7" s="12">
        <v>229</v>
      </c>
      <c r="D7" s="25">
        <f t="shared" si="0"/>
        <v>358</v>
      </c>
    </row>
    <row r="8" spans="1:4" ht="12.75">
      <c r="A8" s="11" t="s">
        <v>152</v>
      </c>
      <c r="B8" s="12">
        <v>129</v>
      </c>
      <c r="C8" s="12">
        <v>198</v>
      </c>
      <c r="D8" s="25">
        <f t="shared" si="0"/>
        <v>327</v>
      </c>
    </row>
    <row r="9" spans="1:4" ht="12.75">
      <c r="A9" s="11" t="s">
        <v>153</v>
      </c>
      <c r="B9" s="12">
        <v>158</v>
      </c>
      <c r="C9" s="12">
        <v>255</v>
      </c>
      <c r="D9" s="25">
        <f t="shared" si="0"/>
        <v>413</v>
      </c>
    </row>
    <row r="10" spans="1:4" ht="12.75">
      <c r="A10" s="11" t="s">
        <v>154</v>
      </c>
      <c r="B10" s="12">
        <v>138</v>
      </c>
      <c r="C10" s="12">
        <v>213</v>
      </c>
      <c r="D10" s="25">
        <f t="shared" si="0"/>
        <v>351</v>
      </c>
    </row>
    <row r="11" spans="1:4" ht="13.5" thickBot="1">
      <c r="A11" s="11" t="s">
        <v>155</v>
      </c>
      <c r="B11" s="12">
        <v>144</v>
      </c>
      <c r="C11" s="12">
        <v>236</v>
      </c>
      <c r="D11" s="25">
        <f t="shared" si="0"/>
        <v>380</v>
      </c>
    </row>
    <row r="12" spans="1:4" ht="12.75">
      <c r="A12" s="5"/>
      <c r="B12" s="6"/>
      <c r="C12" s="6"/>
      <c r="D12" s="108"/>
    </row>
    <row r="13" spans="1:4" s="132" customFormat="1" ht="15.75" thickBot="1">
      <c r="A13" s="141" t="s">
        <v>91</v>
      </c>
      <c r="B13" s="142">
        <f>SUM(B6:B12)</f>
        <v>841</v>
      </c>
      <c r="C13" s="142">
        <f>SUM(C6:C12)</f>
        <v>1354</v>
      </c>
      <c r="D13" s="143">
        <f>SUM(D6:D11)</f>
        <v>2195</v>
      </c>
    </row>
    <row r="16" ht="12.75">
      <c r="A16" t="s">
        <v>156</v>
      </c>
    </row>
    <row r="17" ht="13.5" thickBot="1"/>
    <row r="18" spans="1:3" ht="12.75">
      <c r="A18" s="5" t="s">
        <v>138</v>
      </c>
      <c r="B18" s="7" t="s">
        <v>224</v>
      </c>
      <c r="C18" s="10" t="s">
        <v>226</v>
      </c>
    </row>
    <row r="19" spans="1:3" ht="12.75">
      <c r="A19" s="11"/>
      <c r="B19" s="13" t="s">
        <v>225</v>
      </c>
      <c r="C19" s="16" t="s">
        <v>169</v>
      </c>
    </row>
    <row r="20" spans="1:3" ht="13.5" thickBot="1">
      <c r="A20" s="11"/>
      <c r="B20" s="13"/>
      <c r="C20" s="16" t="s">
        <v>147</v>
      </c>
    </row>
    <row r="21" spans="1:3" ht="12.75">
      <c r="A21" s="5" t="s">
        <v>150</v>
      </c>
      <c r="B21" s="183">
        <v>1057.95</v>
      </c>
      <c r="C21" s="108">
        <v>17</v>
      </c>
    </row>
    <row r="22" spans="1:3" ht="12.75">
      <c r="A22" s="11" t="s">
        <v>151</v>
      </c>
      <c r="B22" s="95">
        <v>901.24</v>
      </c>
      <c r="C22" s="25">
        <v>17</v>
      </c>
    </row>
    <row r="23" spans="1:3" ht="12.75">
      <c r="A23" s="11" t="s">
        <v>152</v>
      </c>
      <c r="B23" s="95">
        <v>1002.11</v>
      </c>
      <c r="C23" s="25">
        <v>17</v>
      </c>
    </row>
    <row r="24" spans="1:3" ht="12.75">
      <c r="A24" s="11" t="s">
        <v>153</v>
      </c>
      <c r="B24" s="95">
        <v>1163.45</v>
      </c>
      <c r="C24" s="25">
        <v>21</v>
      </c>
    </row>
    <row r="25" spans="1:3" ht="12.75">
      <c r="A25" s="11" t="s">
        <v>154</v>
      </c>
      <c r="B25" s="95">
        <v>1036.16</v>
      </c>
      <c r="C25" s="25">
        <v>18</v>
      </c>
    </row>
    <row r="26" spans="1:3" ht="13.5" thickBot="1">
      <c r="A26" s="17" t="s">
        <v>155</v>
      </c>
      <c r="B26" s="149">
        <v>1015.52</v>
      </c>
      <c r="C26" s="109">
        <v>18</v>
      </c>
    </row>
    <row r="28" spans="1:5" ht="12.75">
      <c r="A28" t="s">
        <v>171</v>
      </c>
      <c r="D28" s="46">
        <v>20921</v>
      </c>
      <c r="E28" t="s">
        <v>159</v>
      </c>
    </row>
    <row r="29" spans="1:5" ht="12.75">
      <c r="A29" t="s">
        <v>160</v>
      </c>
      <c r="D29" s="46">
        <v>366</v>
      </c>
      <c r="E29" t="s">
        <v>161</v>
      </c>
    </row>
  </sheetData>
  <sheetProtection/>
  <mergeCells count="1">
    <mergeCell ref="B4:D4"/>
  </mergeCells>
  <printOptions/>
  <pageMargins left="0.75" right="0.75" top="1" bottom="1" header="0.4921259845" footer="0.4921259845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221"/>
  <sheetViews>
    <sheetView zoomScale="75" zoomScaleNormal="75" zoomScalePageLayoutView="0" workbookViewId="0" topLeftCell="A1">
      <selection activeCell="E40" sqref="E40"/>
    </sheetView>
  </sheetViews>
  <sheetFormatPr defaultColWidth="9.140625" defaultRowHeight="12.75"/>
  <cols>
    <col min="2" max="2" width="12.7109375" style="0" customWidth="1"/>
    <col min="3" max="3" width="10.8515625" style="0" customWidth="1"/>
    <col min="4" max="4" width="11.140625" style="0" customWidth="1"/>
    <col min="5" max="5" width="15.00390625" style="0" customWidth="1"/>
    <col min="6" max="6" width="13.28125" style="0" customWidth="1"/>
    <col min="7" max="7" width="18.28125" style="0" customWidth="1"/>
    <col min="8" max="8" width="14.8515625" style="0" bestFit="1" customWidth="1"/>
    <col min="9" max="10" width="10.8515625" style="0" customWidth="1"/>
  </cols>
  <sheetData>
    <row r="1" ht="15.75">
      <c r="B1" s="189" t="s">
        <v>243</v>
      </c>
    </row>
    <row r="2" ht="15.75">
      <c r="B2" s="189"/>
    </row>
    <row r="3" ht="13.5" thickBot="1"/>
    <row r="4" spans="2:10" ht="13.5" thickBot="1">
      <c r="B4" s="190" t="s">
        <v>138</v>
      </c>
      <c r="C4" s="190" t="s">
        <v>230</v>
      </c>
      <c r="D4" s="190" t="s">
        <v>231</v>
      </c>
      <c r="E4" s="191" t="s">
        <v>232</v>
      </c>
      <c r="F4" s="192"/>
      <c r="G4" s="193"/>
      <c r="I4" s="194"/>
      <c r="J4" s="193"/>
    </row>
    <row r="5" spans="2:10" ht="12.75">
      <c r="B5" s="195" t="s">
        <v>150</v>
      </c>
      <c r="C5" s="196">
        <v>199057</v>
      </c>
      <c r="D5" s="196">
        <v>1753</v>
      </c>
      <c r="E5" s="197">
        <f aca="true" t="shared" si="0" ref="E5:E10">SUM(C5:D5)</f>
        <v>200810</v>
      </c>
      <c r="F5" s="198"/>
      <c r="G5" s="199"/>
      <c r="I5" s="46"/>
      <c r="J5" s="46"/>
    </row>
    <row r="6" spans="2:10" ht="12.75">
      <c r="B6" s="200" t="s">
        <v>151</v>
      </c>
      <c r="C6" s="201">
        <v>189735</v>
      </c>
      <c r="D6" s="201">
        <v>1913</v>
      </c>
      <c r="E6" s="202">
        <f t="shared" si="0"/>
        <v>191648</v>
      </c>
      <c r="F6" s="198"/>
      <c r="G6" s="199"/>
      <c r="I6" s="46"/>
      <c r="J6" s="46"/>
    </row>
    <row r="7" spans="2:10" ht="12.75">
      <c r="B7" s="200" t="s">
        <v>152</v>
      </c>
      <c r="C7" s="201">
        <v>153570</v>
      </c>
      <c r="D7" s="201">
        <v>1771</v>
      </c>
      <c r="E7" s="202">
        <f t="shared" si="0"/>
        <v>155341</v>
      </c>
      <c r="F7" s="198"/>
      <c r="G7" s="199"/>
      <c r="I7" s="46"/>
      <c r="J7" s="46"/>
    </row>
    <row r="8" spans="2:10" ht="12.75">
      <c r="B8" s="200" t="s">
        <v>153</v>
      </c>
      <c r="C8" s="201">
        <v>138255</v>
      </c>
      <c r="D8" s="201">
        <v>1916</v>
      </c>
      <c r="E8" s="202">
        <f t="shared" si="0"/>
        <v>140171</v>
      </c>
      <c r="F8" s="198"/>
      <c r="G8" s="199"/>
      <c r="I8" s="46"/>
      <c r="J8" s="46"/>
    </row>
    <row r="9" spans="2:10" ht="12.75">
      <c r="B9" s="200" t="s">
        <v>154</v>
      </c>
      <c r="C9" s="201">
        <v>109180</v>
      </c>
      <c r="D9" s="201">
        <v>2094</v>
      </c>
      <c r="E9" s="202">
        <f t="shared" si="0"/>
        <v>111274</v>
      </c>
      <c r="F9" s="198"/>
      <c r="G9" s="199"/>
      <c r="I9" s="46"/>
      <c r="J9" s="46"/>
    </row>
    <row r="10" spans="2:10" ht="13.5" thickBot="1">
      <c r="B10" s="200" t="s">
        <v>155</v>
      </c>
      <c r="C10" s="201">
        <v>98283</v>
      </c>
      <c r="D10" s="201">
        <v>1909</v>
      </c>
      <c r="E10" s="202">
        <f t="shared" si="0"/>
        <v>100192</v>
      </c>
      <c r="F10" s="198"/>
      <c r="G10" s="199"/>
      <c r="H10" s="203"/>
      <c r="I10" s="46"/>
      <c r="J10" s="46"/>
    </row>
    <row r="11" spans="2:7" ht="13.5" thickBot="1">
      <c r="B11" s="204" t="s">
        <v>244</v>
      </c>
      <c r="C11" s="205">
        <f>SUM(C5:C10)</f>
        <v>888080</v>
      </c>
      <c r="D11" s="205">
        <f>SUM(D5:D10)</f>
        <v>11356</v>
      </c>
      <c r="E11" s="206">
        <f>SUM(E5:E10)</f>
        <v>899436</v>
      </c>
      <c r="F11" s="207"/>
      <c r="G11" s="208"/>
    </row>
    <row r="12" spans="3:6" ht="12.75">
      <c r="C12" s="46"/>
      <c r="D12" s="46"/>
      <c r="F12" s="203"/>
    </row>
    <row r="13" spans="3:6" ht="12.75">
      <c r="C13" s="46"/>
      <c r="D13" s="46"/>
      <c r="F13" s="203"/>
    </row>
    <row r="14" spans="6:8" s="209" customFormat="1" ht="12.75">
      <c r="F14" s="209" t="s">
        <v>245</v>
      </c>
      <c r="H14" s="209" t="s">
        <v>233</v>
      </c>
    </row>
    <row r="15" spans="2:9" ht="12.75">
      <c r="B15" s="210" t="s">
        <v>234</v>
      </c>
      <c r="C15" s="210"/>
      <c r="F15" s="211">
        <v>1.902</v>
      </c>
      <c r="G15" t="s">
        <v>235</v>
      </c>
      <c r="H15" s="211">
        <v>1.861</v>
      </c>
      <c r="I15" t="s">
        <v>235</v>
      </c>
    </row>
    <row r="16" spans="2:9" ht="12.75">
      <c r="B16" t="s">
        <v>236</v>
      </c>
      <c r="F16" s="82">
        <v>1188.67</v>
      </c>
      <c r="G16" t="s">
        <v>237</v>
      </c>
      <c r="H16" s="82">
        <v>1067.83</v>
      </c>
      <c r="I16" t="s">
        <v>237</v>
      </c>
    </row>
    <row r="17" spans="2:9" ht="12.75">
      <c r="B17" t="s">
        <v>238</v>
      </c>
      <c r="F17" s="82">
        <v>390.44</v>
      </c>
      <c r="G17" t="s">
        <v>237</v>
      </c>
      <c r="H17" s="82">
        <v>340.74</v>
      </c>
      <c r="I17" t="s">
        <v>237</v>
      </c>
    </row>
    <row r="18" spans="2:9" ht="12.75">
      <c r="B18" t="s">
        <v>239</v>
      </c>
      <c r="F18" s="82">
        <v>88</v>
      </c>
      <c r="G18" t="s">
        <v>237</v>
      </c>
      <c r="H18" s="82">
        <v>127</v>
      </c>
      <c r="I18" t="s">
        <v>237</v>
      </c>
    </row>
    <row r="19" spans="2:9" ht="12.75">
      <c r="B19" t="s">
        <v>240</v>
      </c>
      <c r="F19" s="82">
        <v>293</v>
      </c>
      <c r="G19" t="s">
        <v>237</v>
      </c>
      <c r="H19" s="82">
        <v>322.87</v>
      </c>
      <c r="I19" t="s">
        <v>237</v>
      </c>
    </row>
    <row r="20" ht="12.75">
      <c r="H20" s="82"/>
    </row>
    <row r="21" spans="2:9" ht="12.75">
      <c r="B21" s="210" t="s">
        <v>241</v>
      </c>
      <c r="C21" s="210"/>
      <c r="F21" s="211">
        <v>1.902</v>
      </c>
      <c r="G21" t="s">
        <v>235</v>
      </c>
      <c r="H21" s="211">
        <v>1.861</v>
      </c>
      <c r="I21" t="s">
        <v>235</v>
      </c>
    </row>
    <row r="22" spans="2:9" ht="12.75">
      <c r="B22" t="s">
        <v>236</v>
      </c>
      <c r="F22" s="82">
        <v>1765.67</v>
      </c>
      <c r="G22" t="s">
        <v>237</v>
      </c>
      <c r="H22" s="82">
        <v>1798</v>
      </c>
      <c r="I22" t="s">
        <v>237</v>
      </c>
    </row>
    <row r="23" spans="2:9" ht="12.75">
      <c r="B23" t="s">
        <v>238</v>
      </c>
      <c r="F23" s="82">
        <v>390.44</v>
      </c>
      <c r="G23" t="s">
        <v>237</v>
      </c>
      <c r="H23" s="82">
        <v>340.74</v>
      </c>
      <c r="I23" t="s">
        <v>237</v>
      </c>
    </row>
    <row r="24" spans="2:9" ht="12.75">
      <c r="B24" t="s">
        <v>239</v>
      </c>
      <c r="F24" s="82">
        <v>88</v>
      </c>
      <c r="G24" t="s">
        <v>237</v>
      </c>
      <c r="H24" s="82">
        <v>127</v>
      </c>
      <c r="I24" t="s">
        <v>237</v>
      </c>
    </row>
    <row r="25" spans="2:9" ht="12.75">
      <c r="B25" t="s">
        <v>240</v>
      </c>
      <c r="F25" s="82">
        <v>293</v>
      </c>
      <c r="G25" t="s">
        <v>237</v>
      </c>
      <c r="H25" s="82">
        <v>322.87</v>
      </c>
      <c r="I25" t="s">
        <v>237</v>
      </c>
    </row>
    <row r="27" ht="12.75">
      <c r="B27" s="185" t="s">
        <v>246</v>
      </c>
    </row>
    <row r="28" ht="12.75">
      <c r="B28" s="185"/>
    </row>
    <row r="30" spans="2:6" ht="12.75">
      <c r="B30" s="212" t="s">
        <v>247</v>
      </c>
      <c r="C30" s="212"/>
      <c r="D30" s="212"/>
      <c r="E30" s="212"/>
      <c r="F30" s="212"/>
    </row>
    <row r="31" ht="13.5" thickBot="1"/>
    <row r="32" spans="2:6" ht="13.5" thickBot="1">
      <c r="B32" s="213" t="s">
        <v>242</v>
      </c>
      <c r="C32" s="214" t="s">
        <v>230</v>
      </c>
      <c r="D32" s="215" t="s">
        <v>231</v>
      </c>
      <c r="E32" s="218" t="s">
        <v>248</v>
      </c>
      <c r="F32" s="193"/>
    </row>
    <row r="33" spans="2:6" ht="12.75">
      <c r="B33" s="11">
        <v>2001</v>
      </c>
      <c r="C33" s="137">
        <v>1051928</v>
      </c>
      <c r="D33" s="216">
        <v>17229</v>
      </c>
      <c r="E33" s="219">
        <f aca="true" t="shared" si="1" ref="E33:E40">SUM(C33:D33)</f>
        <v>1069157</v>
      </c>
      <c r="F33" s="199"/>
    </row>
    <row r="34" spans="2:6" ht="12.75">
      <c r="B34" s="11">
        <v>2002</v>
      </c>
      <c r="C34" s="137">
        <v>989190</v>
      </c>
      <c r="D34" s="216">
        <v>14644</v>
      </c>
      <c r="E34" s="219">
        <f t="shared" si="1"/>
        <v>1003834</v>
      </c>
      <c r="F34" s="199"/>
    </row>
    <row r="35" spans="2:6" ht="12.75">
      <c r="B35" s="11">
        <v>2003</v>
      </c>
      <c r="C35" s="137">
        <v>1007477</v>
      </c>
      <c r="D35" s="216">
        <v>15747</v>
      </c>
      <c r="E35" s="219">
        <f t="shared" si="1"/>
        <v>1023224</v>
      </c>
      <c r="F35" s="199"/>
    </row>
    <row r="36" spans="2:6" ht="12.75">
      <c r="B36" s="217">
        <v>2004</v>
      </c>
      <c r="C36" s="137">
        <v>942763</v>
      </c>
      <c r="D36" s="216">
        <v>11050</v>
      </c>
      <c r="E36" s="219">
        <f t="shared" si="1"/>
        <v>953813</v>
      </c>
      <c r="F36" s="199"/>
    </row>
    <row r="37" spans="2:6" ht="12.75">
      <c r="B37" s="11">
        <v>2005</v>
      </c>
      <c r="C37" s="137">
        <v>925339</v>
      </c>
      <c r="D37" s="216">
        <v>11383</v>
      </c>
      <c r="E37" s="219">
        <f t="shared" si="1"/>
        <v>936722</v>
      </c>
      <c r="F37" s="199"/>
    </row>
    <row r="38" spans="2:6" ht="12.75">
      <c r="B38" s="217">
        <v>2006</v>
      </c>
      <c r="C38" s="137">
        <v>921685</v>
      </c>
      <c r="D38" s="216">
        <v>11417</v>
      </c>
      <c r="E38" s="219">
        <f t="shared" si="1"/>
        <v>933102</v>
      </c>
      <c r="F38" s="81"/>
    </row>
    <row r="39" spans="2:5" ht="12.75">
      <c r="B39" s="11">
        <v>2007</v>
      </c>
      <c r="C39" s="144">
        <v>987916</v>
      </c>
      <c r="D39" s="166">
        <v>11404</v>
      </c>
      <c r="E39" s="219">
        <f t="shared" si="1"/>
        <v>999320</v>
      </c>
    </row>
    <row r="40" spans="2:5" ht="13.5" thickBot="1">
      <c r="B40" s="17">
        <v>2008</v>
      </c>
      <c r="C40" s="146">
        <v>888080</v>
      </c>
      <c r="D40" s="146">
        <v>11356</v>
      </c>
      <c r="E40" s="220">
        <f t="shared" si="1"/>
        <v>899436</v>
      </c>
    </row>
    <row r="41" ht="12.75">
      <c r="B41" s="82"/>
    </row>
    <row r="42" ht="12.75">
      <c r="B42" s="82"/>
    </row>
    <row r="43" ht="12.75">
      <c r="B43" s="82"/>
    </row>
    <row r="44" ht="12.75">
      <c r="B44" s="82"/>
    </row>
    <row r="45" ht="12.75">
      <c r="B45" s="82"/>
    </row>
    <row r="46" ht="12.75">
      <c r="B46" s="82"/>
    </row>
    <row r="47" ht="12.75">
      <c r="B47" s="82"/>
    </row>
    <row r="48" ht="12.75">
      <c r="B48" s="82"/>
    </row>
    <row r="49" ht="12.75">
      <c r="B49" s="82"/>
    </row>
    <row r="50" ht="12.75">
      <c r="B50" s="82"/>
    </row>
    <row r="51" ht="12.75">
      <c r="B51" s="82"/>
    </row>
    <row r="52" ht="12.75">
      <c r="B52" s="82"/>
    </row>
    <row r="53" ht="12.75">
      <c r="B53" s="82"/>
    </row>
    <row r="54" ht="12.75">
      <c r="B54" s="82"/>
    </row>
    <row r="55" ht="12.75">
      <c r="B55" s="82"/>
    </row>
    <row r="56" ht="12.75">
      <c r="B56" s="82"/>
    </row>
    <row r="57" ht="12.75">
      <c r="B57" s="82"/>
    </row>
    <row r="58" ht="12.75">
      <c r="B58" s="82"/>
    </row>
    <row r="59" ht="12.75">
      <c r="B59" s="82"/>
    </row>
    <row r="60" ht="12.75">
      <c r="B60" s="82"/>
    </row>
    <row r="61" ht="12.75">
      <c r="B61" s="82"/>
    </row>
    <row r="62" ht="12.75">
      <c r="B62" s="82"/>
    </row>
    <row r="63" ht="12.75">
      <c r="B63" s="82"/>
    </row>
    <row r="64" ht="12.75">
      <c r="B64" s="82"/>
    </row>
    <row r="65" ht="12.75">
      <c r="B65" s="82"/>
    </row>
    <row r="66" ht="12.75">
      <c r="B66" s="82"/>
    </row>
    <row r="67" ht="12.75">
      <c r="B67" s="82"/>
    </row>
    <row r="68" ht="12.75">
      <c r="B68" s="82"/>
    </row>
    <row r="69" ht="12.75">
      <c r="B69" s="82"/>
    </row>
    <row r="70" ht="12.75">
      <c r="B70" s="82"/>
    </row>
    <row r="71" ht="12.75">
      <c r="B71" s="82"/>
    </row>
    <row r="72" ht="12.75">
      <c r="B72" s="82"/>
    </row>
    <row r="73" ht="12.75">
      <c r="B73" s="82"/>
    </row>
    <row r="74" ht="12.75">
      <c r="B74" s="82"/>
    </row>
    <row r="75" ht="12.75">
      <c r="B75" s="82"/>
    </row>
    <row r="76" ht="12.75">
      <c r="B76" s="82"/>
    </row>
    <row r="77" ht="12.75">
      <c r="B77" s="82"/>
    </row>
    <row r="78" ht="12.75">
      <c r="B78" s="82"/>
    </row>
    <row r="79" ht="12.75">
      <c r="B79" s="82"/>
    </row>
    <row r="80" ht="12.75">
      <c r="B80" s="82"/>
    </row>
    <row r="81" ht="12.75">
      <c r="B81" s="82"/>
    </row>
    <row r="82" ht="12.75">
      <c r="B82" s="82"/>
    </row>
    <row r="83" ht="12.75">
      <c r="B83" s="82"/>
    </row>
    <row r="84" ht="12.75">
      <c r="B84" s="82"/>
    </row>
    <row r="85" ht="12.75">
      <c r="B85" s="82"/>
    </row>
    <row r="86" ht="12.75">
      <c r="B86" s="82"/>
    </row>
    <row r="87" ht="12.75">
      <c r="B87" s="82"/>
    </row>
    <row r="88" ht="12.75">
      <c r="B88" s="82"/>
    </row>
    <row r="89" ht="12.75">
      <c r="B89" s="82"/>
    </row>
    <row r="90" ht="12.75">
      <c r="B90" s="82"/>
    </row>
    <row r="91" ht="12.75">
      <c r="B91" s="82"/>
    </row>
    <row r="92" ht="12.75">
      <c r="B92" s="82"/>
    </row>
    <row r="93" ht="12.75">
      <c r="B93" s="82"/>
    </row>
    <row r="94" ht="12.75">
      <c r="B94" s="82"/>
    </row>
    <row r="95" ht="12.75">
      <c r="B95" s="82"/>
    </row>
    <row r="96" ht="12.75">
      <c r="B96" s="82"/>
    </row>
    <row r="97" ht="12.75">
      <c r="B97" s="82"/>
    </row>
    <row r="98" ht="12.75">
      <c r="B98" s="82"/>
    </row>
    <row r="99" ht="12.75">
      <c r="B99" s="82"/>
    </row>
    <row r="100" ht="12.75">
      <c r="B100" s="82"/>
    </row>
    <row r="101" ht="12.75">
      <c r="B101" s="82"/>
    </row>
    <row r="102" ht="12.75">
      <c r="B102" s="82"/>
    </row>
    <row r="103" ht="12.75">
      <c r="B103" s="82"/>
    </row>
    <row r="104" ht="12.75">
      <c r="B104" s="82"/>
    </row>
    <row r="105" ht="12.75">
      <c r="B105" s="82"/>
    </row>
    <row r="106" ht="12.75">
      <c r="B106" s="82"/>
    </row>
    <row r="107" ht="12.75">
      <c r="B107" s="82"/>
    </row>
    <row r="108" ht="12.75">
      <c r="B108" s="82"/>
    </row>
    <row r="109" ht="12.75">
      <c r="B109" s="82"/>
    </row>
    <row r="110" ht="12.75">
      <c r="B110" s="82"/>
    </row>
    <row r="111" ht="12.75">
      <c r="B111" s="82"/>
    </row>
    <row r="112" ht="12.75">
      <c r="B112" s="82"/>
    </row>
    <row r="113" ht="12.75">
      <c r="B113" s="82"/>
    </row>
    <row r="114" ht="12.75">
      <c r="B114" s="82"/>
    </row>
    <row r="115" ht="12.75">
      <c r="B115" s="82"/>
    </row>
    <row r="116" ht="12.75">
      <c r="B116" s="82"/>
    </row>
    <row r="117" ht="12.75">
      <c r="B117" s="82"/>
    </row>
    <row r="118" ht="12.75">
      <c r="B118" s="82"/>
    </row>
    <row r="119" ht="12.75">
      <c r="B119" s="82"/>
    </row>
    <row r="120" ht="12.75">
      <c r="B120" s="82"/>
    </row>
    <row r="121" ht="12.75">
      <c r="B121" s="82"/>
    </row>
    <row r="122" ht="12.75">
      <c r="B122" s="82"/>
    </row>
    <row r="123" ht="12.75">
      <c r="B123" s="82"/>
    </row>
    <row r="124" ht="12.75">
      <c r="B124" s="82"/>
    </row>
    <row r="125" ht="12.75">
      <c r="B125" s="82"/>
    </row>
    <row r="126" ht="12.75">
      <c r="B126" s="82"/>
    </row>
    <row r="127" ht="12.75">
      <c r="B127" s="82"/>
    </row>
    <row r="128" ht="12.75">
      <c r="B128" s="82"/>
    </row>
    <row r="129" ht="12.75">
      <c r="B129" s="82"/>
    </row>
    <row r="130" ht="12.75">
      <c r="B130" s="82"/>
    </row>
    <row r="131" ht="12.75">
      <c r="B131" s="82"/>
    </row>
    <row r="132" ht="12.75">
      <c r="B132" s="82"/>
    </row>
    <row r="133" ht="12.75">
      <c r="B133" s="82"/>
    </row>
    <row r="134" ht="12.75">
      <c r="B134" s="82"/>
    </row>
    <row r="135" ht="12.75">
      <c r="B135" s="82"/>
    </row>
    <row r="136" ht="12.75">
      <c r="B136" s="82"/>
    </row>
    <row r="137" ht="12.75">
      <c r="B137" s="82"/>
    </row>
    <row r="138" ht="12.75">
      <c r="B138" s="82"/>
    </row>
    <row r="139" ht="12.75">
      <c r="B139" s="82"/>
    </row>
    <row r="140" ht="12.75">
      <c r="B140" s="82"/>
    </row>
    <row r="141" ht="12.75">
      <c r="B141" s="82"/>
    </row>
    <row r="142" ht="12.75">
      <c r="B142" s="82"/>
    </row>
    <row r="143" ht="12.75">
      <c r="B143" s="82"/>
    </row>
    <row r="144" ht="12.75">
      <c r="B144" s="82"/>
    </row>
    <row r="145" ht="12.75">
      <c r="B145" s="82"/>
    </row>
    <row r="146" ht="12.75">
      <c r="B146" s="82"/>
    </row>
    <row r="147" ht="12.75">
      <c r="B147" s="82"/>
    </row>
    <row r="148" ht="12.75">
      <c r="B148" s="82"/>
    </row>
    <row r="149" ht="12.75">
      <c r="B149" s="82"/>
    </row>
    <row r="150" ht="12.75">
      <c r="B150" s="82"/>
    </row>
    <row r="151" ht="12.75">
      <c r="B151" s="82"/>
    </row>
    <row r="152" ht="12.75">
      <c r="B152" s="82"/>
    </row>
    <row r="153" ht="12.75">
      <c r="B153" s="82"/>
    </row>
    <row r="154" ht="12.75">
      <c r="B154" s="82"/>
    </row>
    <row r="155" ht="12.75">
      <c r="B155" s="82"/>
    </row>
    <row r="156" ht="12.75">
      <c r="B156" s="82"/>
    </row>
    <row r="157" ht="12.75">
      <c r="B157" s="82"/>
    </row>
    <row r="158" ht="12.75">
      <c r="B158" s="82"/>
    </row>
    <row r="159" ht="12.75">
      <c r="B159" s="82"/>
    </row>
    <row r="160" ht="12.75">
      <c r="B160" s="82"/>
    </row>
    <row r="161" ht="12.75">
      <c r="B161" s="82"/>
    </row>
    <row r="162" ht="12.75">
      <c r="B162" s="82"/>
    </row>
    <row r="163" ht="12.75">
      <c r="B163" s="82"/>
    </row>
    <row r="164" ht="12.75">
      <c r="B164" s="82"/>
    </row>
    <row r="165" ht="12.75">
      <c r="B165" s="82"/>
    </row>
    <row r="166" ht="12.75">
      <c r="B166" s="82"/>
    </row>
    <row r="167" ht="12.75">
      <c r="B167" s="82"/>
    </row>
    <row r="168" ht="12.75">
      <c r="B168" s="82"/>
    </row>
    <row r="169" ht="12.75">
      <c r="B169" s="82"/>
    </row>
    <row r="170" ht="12.75">
      <c r="B170" s="82"/>
    </row>
    <row r="171" ht="12.75">
      <c r="B171" s="82"/>
    </row>
    <row r="172" ht="12.75">
      <c r="B172" s="82"/>
    </row>
    <row r="173" ht="12.75">
      <c r="B173" s="82"/>
    </row>
    <row r="174" ht="12.75">
      <c r="B174" s="82"/>
    </row>
    <row r="175" ht="12.75">
      <c r="B175" s="82"/>
    </row>
    <row r="176" ht="12.75">
      <c r="B176" s="82"/>
    </row>
    <row r="177" ht="12.75">
      <c r="B177" s="82"/>
    </row>
    <row r="178" ht="12.75">
      <c r="B178" s="82"/>
    </row>
    <row r="179" ht="12.75">
      <c r="B179" s="82"/>
    </row>
    <row r="180" ht="12.75">
      <c r="B180" s="82"/>
    </row>
    <row r="181" ht="12.75">
      <c r="B181" s="82"/>
    </row>
    <row r="182" ht="12.75">
      <c r="B182" s="82"/>
    </row>
    <row r="183" ht="12.75">
      <c r="B183" s="82"/>
    </row>
    <row r="184" ht="12.75">
      <c r="B184" s="82"/>
    </row>
    <row r="185" ht="12.75">
      <c r="B185" s="82"/>
    </row>
    <row r="186" ht="12.75">
      <c r="B186" s="82"/>
    </row>
    <row r="187" ht="12.75">
      <c r="B187" s="82"/>
    </row>
    <row r="188" ht="12.75">
      <c r="B188" s="82"/>
    </row>
    <row r="189" ht="12.75">
      <c r="B189" s="82"/>
    </row>
    <row r="190" ht="12.75">
      <c r="B190" s="82"/>
    </row>
    <row r="191" ht="12.75">
      <c r="B191" s="82"/>
    </row>
    <row r="192" ht="12.75">
      <c r="B192" s="82"/>
    </row>
    <row r="193" ht="12.75">
      <c r="B193" s="82"/>
    </row>
    <row r="194" ht="12.75">
      <c r="B194" s="82"/>
    </row>
    <row r="195" ht="12.75">
      <c r="B195" s="82"/>
    </row>
    <row r="196" ht="12.75">
      <c r="B196" s="82"/>
    </row>
    <row r="197" ht="12.75">
      <c r="B197" s="82"/>
    </row>
    <row r="198" ht="12.75">
      <c r="B198" s="82"/>
    </row>
    <row r="199" ht="12.75">
      <c r="B199" s="82"/>
    </row>
    <row r="200" ht="12.75">
      <c r="B200" s="82"/>
    </row>
    <row r="201" ht="12.75">
      <c r="B201" s="82"/>
    </row>
    <row r="202" ht="12.75">
      <c r="B202" s="82"/>
    </row>
    <row r="203" ht="12.75">
      <c r="B203" s="82"/>
    </row>
    <row r="204" ht="12.75">
      <c r="B204" s="82"/>
    </row>
    <row r="205" ht="12.75">
      <c r="B205" s="82"/>
    </row>
    <row r="206" ht="12.75">
      <c r="B206" s="82"/>
    </row>
    <row r="207" ht="12.75">
      <c r="B207" s="82"/>
    </row>
    <row r="208" ht="12.75">
      <c r="B208" s="82"/>
    </row>
    <row r="209" ht="12.75">
      <c r="B209" s="82"/>
    </row>
    <row r="210" ht="12.75">
      <c r="B210" s="82"/>
    </row>
    <row r="211" ht="12.75">
      <c r="B211" s="82"/>
    </row>
    <row r="212" ht="12.75">
      <c r="B212" s="82"/>
    </row>
    <row r="213" ht="12.75">
      <c r="B213" s="82"/>
    </row>
    <row r="214" ht="12.75">
      <c r="B214" s="82"/>
    </row>
    <row r="215" ht="12.75">
      <c r="B215" s="82"/>
    </row>
    <row r="216" ht="12.75">
      <c r="B216" s="82"/>
    </row>
    <row r="217" ht="12.75">
      <c r="B217" s="82"/>
    </row>
    <row r="218" ht="12.75">
      <c r="B218" s="82"/>
    </row>
    <row r="219" ht="12.75">
      <c r="B219" s="82"/>
    </row>
    <row r="220" ht="12.75">
      <c r="B220" s="82"/>
    </row>
    <row r="221" ht="12.75">
      <c r="B221" s="82"/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16"/>
  <sheetViews>
    <sheetView zoomScale="75" zoomScaleNormal="75" zoomScalePageLayoutView="0" workbookViewId="0" topLeftCell="A1">
      <selection activeCell="A157" sqref="A157:D216"/>
    </sheetView>
  </sheetViews>
  <sheetFormatPr defaultColWidth="9.140625" defaultRowHeight="12.75"/>
  <cols>
    <col min="1" max="1" width="50.57421875" style="0" customWidth="1"/>
    <col min="2" max="2" width="15.7109375" style="0" customWidth="1"/>
    <col min="3" max="3" width="15.8515625" style="0" customWidth="1"/>
    <col min="4" max="4" width="15.7109375" style="0" customWidth="1"/>
    <col min="6" max="6" width="21.7109375" style="0" customWidth="1"/>
  </cols>
  <sheetData>
    <row r="2" s="2" customFormat="1" ht="15">
      <c r="A2" s="2" t="s">
        <v>227</v>
      </c>
    </row>
    <row r="3" s="2" customFormat="1" ht="15"/>
    <row r="5" s="48" customFormat="1" ht="15">
      <c r="A5" s="48" t="s">
        <v>29</v>
      </c>
    </row>
    <row r="6" ht="13.5" thickBot="1">
      <c r="C6" s="4" t="s">
        <v>13</v>
      </c>
    </row>
    <row r="7" spans="1:3" ht="12.75">
      <c r="A7" s="49" t="s">
        <v>30</v>
      </c>
      <c r="B7" s="221" t="s">
        <v>31</v>
      </c>
      <c r="C7" s="222"/>
    </row>
    <row r="8" spans="1:3" ht="13.5" thickBot="1">
      <c r="A8" s="50"/>
      <c r="B8" s="51" t="s">
        <v>32</v>
      </c>
      <c r="C8" s="52" t="s">
        <v>74</v>
      </c>
    </row>
    <row r="9" spans="1:3" ht="15.75" thickBot="1">
      <c r="A9" s="53" t="s">
        <v>33</v>
      </c>
      <c r="B9" s="54">
        <f>SUM(B11:B12)</f>
        <v>4220798</v>
      </c>
      <c r="C9" s="55">
        <f>SUM(C11:C12)</f>
        <v>4393733</v>
      </c>
    </row>
    <row r="10" spans="1:3" ht="12.75">
      <c r="A10" s="50"/>
      <c r="B10" s="56"/>
      <c r="C10" s="57"/>
    </row>
    <row r="11" spans="1:3" ht="12.75">
      <c r="A11" s="50" t="s">
        <v>34</v>
      </c>
      <c r="B11" s="56">
        <v>3835000</v>
      </c>
      <c r="C11" s="57">
        <v>3951600</v>
      </c>
    </row>
    <row r="12" spans="1:3" ht="12.75">
      <c r="A12" s="50" t="s">
        <v>35</v>
      </c>
      <c r="B12" s="56">
        <v>385798</v>
      </c>
      <c r="C12" s="57">
        <v>442133</v>
      </c>
    </row>
    <row r="13" spans="1:3" ht="13.5" thickBot="1">
      <c r="A13" s="50"/>
      <c r="B13" s="56"/>
      <c r="C13" s="57"/>
    </row>
    <row r="14" spans="1:3" s="2" customFormat="1" ht="15.75" thickBot="1">
      <c r="A14" s="53" t="s">
        <v>36</v>
      </c>
      <c r="B14" s="54">
        <f>SUM(B16:B16)</f>
        <v>4125000</v>
      </c>
      <c r="C14" s="55">
        <f>SUM(C16:C16)</f>
        <v>4075248</v>
      </c>
    </row>
    <row r="15" spans="1:3" ht="12.75">
      <c r="A15" s="50"/>
      <c r="B15" s="56"/>
      <c r="C15" s="57"/>
    </row>
    <row r="16" spans="1:3" ht="12.75">
      <c r="A16" s="50" t="s">
        <v>37</v>
      </c>
      <c r="B16" s="56">
        <v>4125000</v>
      </c>
      <c r="C16" s="57">
        <v>4075248</v>
      </c>
    </row>
    <row r="17" spans="1:3" ht="13.5" thickBot="1">
      <c r="A17" s="50"/>
      <c r="B17" s="56"/>
      <c r="C17" s="57"/>
    </row>
    <row r="18" spans="1:3" s="39" customFormat="1" ht="12.75">
      <c r="A18" s="58"/>
      <c r="B18" s="59"/>
      <c r="C18" s="60"/>
    </row>
    <row r="19" spans="1:3" s="2" customFormat="1" ht="15.75" thickBot="1">
      <c r="A19" s="61" t="s">
        <v>38</v>
      </c>
      <c r="B19" s="62">
        <f>B14-B9</f>
        <v>-95798</v>
      </c>
      <c r="C19" s="63">
        <f>C14-C9</f>
        <v>-318485</v>
      </c>
    </row>
    <row r="22" s="48" customFormat="1" ht="15">
      <c r="A22" s="48" t="s">
        <v>39</v>
      </c>
    </row>
    <row r="23" ht="13.5" thickBot="1">
      <c r="C23" s="4" t="s">
        <v>13</v>
      </c>
    </row>
    <row r="24" spans="1:3" ht="12.75">
      <c r="A24" s="49" t="s">
        <v>30</v>
      </c>
      <c r="B24" s="221" t="s">
        <v>31</v>
      </c>
      <c r="C24" s="222"/>
    </row>
    <row r="25" spans="1:3" ht="13.5" thickBot="1">
      <c r="A25" s="50"/>
      <c r="B25" s="64" t="s">
        <v>32</v>
      </c>
      <c r="C25" s="65" t="s">
        <v>74</v>
      </c>
    </row>
    <row r="26" spans="1:3" ht="15.75" thickBot="1">
      <c r="A26" s="53" t="s">
        <v>33</v>
      </c>
      <c r="B26" s="66">
        <f>SUM(B28:B36)</f>
        <v>2333061.5</v>
      </c>
      <c r="C26" s="67">
        <f>SUM(C28:C36)</f>
        <v>2892579</v>
      </c>
    </row>
    <row r="27" spans="1:3" ht="12.75">
      <c r="A27" s="50"/>
      <c r="B27" s="68"/>
      <c r="C27" s="69"/>
    </row>
    <row r="28" spans="1:3" ht="12.75">
      <c r="A28" s="50" t="s">
        <v>40</v>
      </c>
      <c r="B28" s="68">
        <v>362532.5</v>
      </c>
      <c r="C28" s="69">
        <v>488392</v>
      </c>
    </row>
    <row r="29" spans="1:3" ht="12.75">
      <c r="A29" s="50" t="s">
        <v>41</v>
      </c>
      <c r="B29" s="68">
        <v>100990</v>
      </c>
      <c r="C29" s="69">
        <v>215046</v>
      </c>
    </row>
    <row r="30" spans="1:3" ht="12.75">
      <c r="A30" s="50" t="s">
        <v>42</v>
      </c>
      <c r="B30" s="68">
        <v>126674</v>
      </c>
      <c r="C30" s="69">
        <v>337336</v>
      </c>
    </row>
    <row r="31" spans="1:3" ht="12.75">
      <c r="A31" s="50" t="s">
        <v>43</v>
      </c>
      <c r="B31" s="68">
        <v>505248</v>
      </c>
      <c r="C31" s="69">
        <v>642787.5</v>
      </c>
    </row>
    <row r="32" spans="1:3" ht="12.75">
      <c r="A32" s="50" t="s">
        <v>44</v>
      </c>
      <c r="B32" s="68">
        <v>1013920</v>
      </c>
      <c r="C32" s="69">
        <v>909127</v>
      </c>
    </row>
    <row r="33" spans="1:3" ht="12.75">
      <c r="A33" s="50" t="s">
        <v>45</v>
      </c>
      <c r="B33" s="68">
        <v>39049</v>
      </c>
      <c r="C33" s="69">
        <v>37018</v>
      </c>
    </row>
    <row r="34" spans="1:3" ht="12.75">
      <c r="A34" s="50" t="s">
        <v>46</v>
      </c>
      <c r="B34" s="68">
        <v>91476</v>
      </c>
      <c r="C34" s="69">
        <v>162750</v>
      </c>
    </row>
    <row r="35" spans="1:3" ht="12.75">
      <c r="A35" s="50" t="s">
        <v>47</v>
      </c>
      <c r="B35" s="68">
        <v>87650</v>
      </c>
      <c r="C35" s="69">
        <v>93416</v>
      </c>
    </row>
    <row r="36" spans="1:3" ht="12.75">
      <c r="A36" s="50" t="s">
        <v>48</v>
      </c>
      <c r="B36" s="68">
        <v>5522</v>
      </c>
      <c r="C36" s="69">
        <v>6706.5</v>
      </c>
    </row>
    <row r="37" spans="1:3" ht="13.5" thickBot="1">
      <c r="A37" s="50"/>
      <c r="B37" s="68"/>
      <c r="C37" s="69"/>
    </row>
    <row r="38" spans="1:3" ht="15.75" thickBot="1">
      <c r="A38" s="53" t="s">
        <v>36</v>
      </c>
      <c r="B38" s="66">
        <f>SUM(B40:B40)</f>
        <v>2702496</v>
      </c>
      <c r="C38" s="67">
        <f>SUM(C40:C40)</f>
        <v>2670996</v>
      </c>
    </row>
    <row r="39" spans="1:3" ht="12.75">
      <c r="A39" s="50"/>
      <c r="B39" s="68"/>
      <c r="C39" s="69"/>
    </row>
    <row r="40" spans="1:3" ht="12.75">
      <c r="A40" s="50" t="s">
        <v>49</v>
      </c>
      <c r="B40" s="68">
        <v>2702496</v>
      </c>
      <c r="C40" s="69">
        <v>2670996</v>
      </c>
    </row>
    <row r="41" spans="1:3" ht="13.5" thickBot="1">
      <c r="A41" s="50"/>
      <c r="B41" s="68"/>
      <c r="C41" s="69"/>
    </row>
    <row r="42" spans="1:3" ht="12.75">
      <c r="A42" s="49"/>
      <c r="B42" s="70"/>
      <c r="C42" s="71"/>
    </row>
    <row r="43" spans="1:3" s="2" customFormat="1" ht="15.75" thickBot="1">
      <c r="A43" s="61" t="s">
        <v>38</v>
      </c>
      <c r="B43" s="72">
        <f>B38-B26</f>
        <v>369434.5</v>
      </c>
      <c r="C43" s="73">
        <f>C38-C26</f>
        <v>-221583</v>
      </c>
    </row>
    <row r="46" s="48" customFormat="1" ht="15">
      <c r="A46" s="48" t="s">
        <v>211</v>
      </c>
    </row>
    <row r="47" ht="13.5" thickBot="1">
      <c r="C47" s="4" t="s">
        <v>13</v>
      </c>
    </row>
    <row r="48" spans="1:3" ht="12.75">
      <c r="A48" s="49" t="s">
        <v>30</v>
      </c>
      <c r="B48" s="221" t="s">
        <v>31</v>
      </c>
      <c r="C48" s="222"/>
    </row>
    <row r="49" spans="1:3" ht="13.5" thickBot="1">
      <c r="A49" s="50"/>
      <c r="B49" s="64" t="s">
        <v>32</v>
      </c>
      <c r="C49" s="65" t="s">
        <v>74</v>
      </c>
    </row>
    <row r="50" spans="1:3" ht="15.75" thickBot="1">
      <c r="A50" s="53" t="s">
        <v>33</v>
      </c>
      <c r="B50" s="66">
        <f>SUM(B52:B56)</f>
        <v>5508319.5</v>
      </c>
      <c r="C50" s="67">
        <f>SUM(C52:C62)</f>
        <v>1684679</v>
      </c>
    </row>
    <row r="51" spans="1:3" ht="12.75">
      <c r="A51" s="50"/>
      <c r="B51" s="11"/>
      <c r="C51" s="69"/>
    </row>
    <row r="52" spans="1:3" ht="12.75">
      <c r="A52" s="50" t="s">
        <v>50</v>
      </c>
      <c r="B52" s="68">
        <v>2415014</v>
      </c>
      <c r="C52" s="69"/>
    </row>
    <row r="53" spans="1:3" ht="12.75">
      <c r="A53" s="50" t="s">
        <v>51</v>
      </c>
      <c r="B53" s="68">
        <v>2569855</v>
      </c>
      <c r="C53" s="69"/>
    </row>
    <row r="54" spans="1:3" ht="12.75">
      <c r="A54" s="50" t="s">
        <v>52</v>
      </c>
      <c r="B54" s="68">
        <v>90517</v>
      </c>
      <c r="C54" s="69"/>
    </row>
    <row r="55" spans="1:3" ht="12.75">
      <c r="A55" s="50" t="s">
        <v>53</v>
      </c>
      <c r="B55" s="68">
        <v>286235</v>
      </c>
      <c r="C55" s="69"/>
    </row>
    <row r="56" spans="1:3" ht="12.75">
      <c r="A56" s="50" t="s">
        <v>54</v>
      </c>
      <c r="B56" s="68">
        <v>146698.5</v>
      </c>
      <c r="C56" s="69"/>
    </row>
    <row r="57" spans="1:3" ht="12.75">
      <c r="A57" s="50" t="s">
        <v>77</v>
      </c>
      <c r="B57" s="68">
        <v>0</v>
      </c>
      <c r="C57" s="69">
        <v>1205890</v>
      </c>
    </row>
    <row r="58" spans="1:3" ht="12.75">
      <c r="A58" s="50" t="s">
        <v>78</v>
      </c>
      <c r="B58" s="68"/>
      <c r="C58" s="69">
        <v>94227.5</v>
      </c>
    </row>
    <row r="59" spans="1:3" ht="12.75">
      <c r="A59" s="50" t="s">
        <v>79</v>
      </c>
      <c r="B59" s="68"/>
      <c r="C59" s="69">
        <v>261761</v>
      </c>
    </row>
    <row r="60" spans="1:3" ht="12.75">
      <c r="A60" s="50" t="s">
        <v>80</v>
      </c>
      <c r="B60" s="68"/>
      <c r="C60" s="69">
        <v>18278.5</v>
      </c>
    </row>
    <row r="61" spans="1:3" ht="12.75">
      <c r="A61" s="50" t="s">
        <v>81</v>
      </c>
      <c r="B61" s="68"/>
      <c r="C61" s="69">
        <v>104522</v>
      </c>
    </row>
    <row r="62" spans="1:3" ht="13.5" thickBot="1">
      <c r="A62" s="50"/>
      <c r="B62" s="68"/>
      <c r="C62" s="69"/>
    </row>
    <row r="63" spans="1:3" s="2" customFormat="1" ht="15.75" thickBot="1">
      <c r="A63" s="53" t="s">
        <v>36</v>
      </c>
      <c r="B63" s="66">
        <f>SUM(B65:B66)</f>
        <v>4000000</v>
      </c>
      <c r="C63" s="67">
        <f>SUM(C65:C66)</f>
        <v>1562000</v>
      </c>
    </row>
    <row r="64" spans="1:3" ht="12.75">
      <c r="A64" s="50"/>
      <c r="B64" s="68"/>
      <c r="C64" s="69"/>
    </row>
    <row r="65" spans="1:3" ht="12.75">
      <c r="A65" s="50" t="s">
        <v>211</v>
      </c>
      <c r="B65" s="68">
        <v>4000000</v>
      </c>
      <c r="C65" s="69">
        <v>1562000</v>
      </c>
    </row>
    <row r="66" spans="1:3" ht="13.5" thickBot="1">
      <c r="A66" s="50"/>
      <c r="B66" s="11"/>
      <c r="C66" s="69"/>
    </row>
    <row r="67" spans="1:3" ht="12.75">
      <c r="A67" s="49"/>
      <c r="B67" s="5"/>
      <c r="C67" s="71"/>
    </row>
    <row r="68" spans="1:3" s="2" customFormat="1" ht="15.75" thickBot="1">
      <c r="A68" s="61" t="s">
        <v>38</v>
      </c>
      <c r="B68" s="72">
        <f>B63-B50</f>
        <v>-1508319.5</v>
      </c>
      <c r="C68" s="73">
        <f>C63-C50</f>
        <v>-122679</v>
      </c>
    </row>
    <row r="69" spans="1:2" s="2" customFormat="1" ht="15">
      <c r="A69" s="74"/>
      <c r="B69" s="75"/>
    </row>
    <row r="71" s="48" customFormat="1" ht="15">
      <c r="A71" s="48" t="s">
        <v>55</v>
      </c>
    </row>
    <row r="72" ht="13.5" thickBot="1">
      <c r="C72" s="4" t="s">
        <v>13</v>
      </c>
    </row>
    <row r="73" spans="1:4" ht="12.75">
      <c r="A73" s="49" t="s">
        <v>30</v>
      </c>
      <c r="B73" s="221" t="s">
        <v>31</v>
      </c>
      <c r="C73" s="222"/>
      <c r="D73" s="76"/>
    </row>
    <row r="74" spans="1:4" ht="13.5" thickBot="1">
      <c r="A74" s="50"/>
      <c r="B74" s="64" t="s">
        <v>32</v>
      </c>
      <c r="C74" s="65" t="s">
        <v>74</v>
      </c>
      <c r="D74" s="76"/>
    </row>
    <row r="75" spans="1:4" ht="15.75" thickBot="1">
      <c r="A75" s="53" t="s">
        <v>33</v>
      </c>
      <c r="B75" s="66">
        <f>SUM(B77:B89)</f>
        <v>4197842</v>
      </c>
      <c r="C75" s="67">
        <f>SUM(C77:C89)</f>
        <v>4569047.5</v>
      </c>
      <c r="D75" s="77"/>
    </row>
    <row r="76" spans="1:4" ht="12.75">
      <c r="A76" s="50"/>
      <c r="B76" s="78"/>
      <c r="C76" s="79"/>
      <c r="D76" s="80"/>
    </row>
    <row r="77" spans="1:4" ht="12.75">
      <c r="A77" s="50" t="s">
        <v>40</v>
      </c>
      <c r="B77" s="68">
        <v>204397</v>
      </c>
      <c r="C77" s="69">
        <v>138117.5</v>
      </c>
      <c r="D77" s="80"/>
    </row>
    <row r="78" spans="1:4" ht="12.75">
      <c r="A78" s="50" t="s">
        <v>41</v>
      </c>
      <c r="B78" s="68">
        <v>68946</v>
      </c>
      <c r="C78" s="69">
        <v>79489.5</v>
      </c>
      <c r="D78" s="80"/>
    </row>
    <row r="79" spans="1:4" ht="12.75">
      <c r="A79" s="50" t="s">
        <v>56</v>
      </c>
      <c r="B79" s="68">
        <v>697074</v>
      </c>
      <c r="C79" s="69">
        <v>790011</v>
      </c>
      <c r="D79" s="80"/>
    </row>
    <row r="80" spans="1:4" ht="12.75">
      <c r="A80" s="50" t="s">
        <v>57</v>
      </c>
      <c r="B80" s="68">
        <v>140358</v>
      </c>
      <c r="C80" s="69">
        <v>139069</v>
      </c>
      <c r="D80" s="80"/>
    </row>
    <row r="81" spans="1:4" ht="12.75">
      <c r="A81" s="50" t="s">
        <v>58</v>
      </c>
      <c r="B81" s="68">
        <v>897796</v>
      </c>
      <c r="C81" s="69">
        <v>776332</v>
      </c>
      <c r="D81" s="80"/>
    </row>
    <row r="82" spans="1:4" ht="12.75">
      <c r="A82" s="50" t="s">
        <v>42</v>
      </c>
      <c r="B82" s="68">
        <v>29939</v>
      </c>
      <c r="C82" s="69">
        <v>20408</v>
      </c>
      <c r="D82" s="80"/>
    </row>
    <row r="83" spans="1:4" ht="12.75">
      <c r="A83" s="50" t="s">
        <v>43</v>
      </c>
      <c r="B83" s="68">
        <v>328240</v>
      </c>
      <c r="C83" s="69">
        <v>706316</v>
      </c>
      <c r="D83" s="80"/>
    </row>
    <row r="84" spans="1:4" ht="12.75">
      <c r="A84" s="50" t="s">
        <v>44</v>
      </c>
      <c r="B84" s="68">
        <v>1585886</v>
      </c>
      <c r="C84" s="69">
        <v>1653412</v>
      </c>
      <c r="D84" s="80"/>
    </row>
    <row r="85" spans="1:4" ht="12.75">
      <c r="A85" s="50" t="s">
        <v>45</v>
      </c>
      <c r="B85" s="68">
        <v>62502</v>
      </c>
      <c r="C85" s="69">
        <v>72239</v>
      </c>
      <c r="D85" s="80"/>
    </row>
    <row r="86" spans="1:4" ht="12.75">
      <c r="A86" s="50" t="s">
        <v>82</v>
      </c>
      <c r="B86" s="68">
        <v>0</v>
      </c>
      <c r="C86" s="69">
        <v>1600</v>
      </c>
      <c r="D86" s="80"/>
    </row>
    <row r="87" spans="1:4" ht="12.75">
      <c r="A87" s="50" t="s">
        <v>46</v>
      </c>
      <c r="B87" s="68">
        <v>60902</v>
      </c>
      <c r="C87" s="69">
        <v>144047</v>
      </c>
      <c r="D87" s="80"/>
    </row>
    <row r="88" spans="1:4" ht="12.75">
      <c r="A88" s="50" t="s">
        <v>47</v>
      </c>
      <c r="B88" s="68">
        <v>116280</v>
      </c>
      <c r="C88" s="69">
        <v>41300</v>
      </c>
      <c r="D88" s="80"/>
    </row>
    <row r="89" spans="1:4" ht="12.75">
      <c r="A89" s="50" t="s">
        <v>48</v>
      </c>
      <c r="B89" s="68">
        <v>5522</v>
      </c>
      <c r="C89" s="69">
        <v>6706.5</v>
      </c>
      <c r="D89" s="80"/>
    </row>
    <row r="90" spans="1:4" ht="13.5" thickBot="1">
      <c r="A90" s="50"/>
      <c r="B90" s="11"/>
      <c r="C90" s="69"/>
      <c r="D90" s="81"/>
    </row>
    <row r="91" spans="1:4" ht="15.75" thickBot="1">
      <c r="A91" s="53" t="s">
        <v>59</v>
      </c>
      <c r="B91" s="66">
        <f>SUM(B93)</f>
        <v>4179996</v>
      </c>
      <c r="C91" s="67">
        <f>SUM(C93)</f>
        <v>4538498</v>
      </c>
      <c r="D91" s="77"/>
    </row>
    <row r="92" spans="1:4" ht="12.75">
      <c r="A92" s="50"/>
      <c r="B92" s="11"/>
      <c r="C92" s="69"/>
      <c r="D92" s="81"/>
    </row>
    <row r="93" spans="1:4" ht="12.75">
      <c r="A93" s="50" t="s">
        <v>60</v>
      </c>
      <c r="B93" s="68">
        <v>4179996</v>
      </c>
      <c r="C93" s="69">
        <v>4538498</v>
      </c>
      <c r="D93" s="80"/>
    </row>
    <row r="94" spans="1:4" ht="13.5" thickBot="1">
      <c r="A94" s="50"/>
      <c r="B94" s="68"/>
      <c r="C94" s="69"/>
      <c r="D94" s="81"/>
    </row>
    <row r="95" spans="1:4" ht="12.75">
      <c r="A95" s="49"/>
      <c r="B95" s="70"/>
      <c r="C95" s="71"/>
      <c r="D95" s="81"/>
    </row>
    <row r="96" spans="1:4" s="2" customFormat="1" ht="15.75" thickBot="1">
      <c r="A96" s="61" t="s">
        <v>38</v>
      </c>
      <c r="B96" s="72">
        <f>B91-B75</f>
        <v>-17846</v>
      </c>
      <c r="C96" s="73">
        <f>C91-C75</f>
        <v>-30549.5</v>
      </c>
      <c r="D96" s="75"/>
    </row>
    <row r="97" ht="12.75">
      <c r="C97" s="82"/>
    </row>
    <row r="98" ht="12.75">
      <c r="B98" s="82"/>
    </row>
    <row r="99" s="48" customFormat="1" ht="15">
      <c r="A99" s="48" t="s">
        <v>61</v>
      </c>
    </row>
    <row r="100" ht="13.5" thickBot="1">
      <c r="C100" s="4" t="s">
        <v>13</v>
      </c>
    </row>
    <row r="101" spans="1:4" ht="12.75">
      <c r="A101" s="49" t="s">
        <v>30</v>
      </c>
      <c r="B101" s="221" t="s">
        <v>31</v>
      </c>
      <c r="C101" s="222"/>
      <c r="D101" s="76"/>
    </row>
    <row r="102" spans="1:4" ht="13.5" thickBot="1">
      <c r="A102" s="50"/>
      <c r="B102" s="51" t="s">
        <v>32</v>
      </c>
      <c r="C102" s="65" t="s">
        <v>74</v>
      </c>
      <c r="D102" s="76"/>
    </row>
    <row r="103" spans="1:4" ht="15.75" thickBot="1">
      <c r="A103" s="53" t="s">
        <v>33</v>
      </c>
      <c r="B103" s="54">
        <f>SUM(B105:B116)</f>
        <v>3029504.5</v>
      </c>
      <c r="C103" s="67">
        <f>SUM(C105:C116)</f>
        <v>3136821</v>
      </c>
      <c r="D103" s="77"/>
    </row>
    <row r="104" spans="1:4" ht="12.75">
      <c r="A104" s="50"/>
      <c r="B104" s="83"/>
      <c r="C104" s="79"/>
      <c r="D104" s="80"/>
    </row>
    <row r="105" spans="1:4" ht="12.75">
      <c r="A105" s="50" t="s">
        <v>40</v>
      </c>
      <c r="B105" s="56">
        <v>553490</v>
      </c>
      <c r="C105" s="69">
        <v>631437.5</v>
      </c>
      <c r="D105" s="80"/>
    </row>
    <row r="106" spans="1:4" ht="12.75">
      <c r="A106" s="50" t="s">
        <v>41</v>
      </c>
      <c r="B106" s="56">
        <v>53783</v>
      </c>
      <c r="C106" s="69">
        <v>51961</v>
      </c>
      <c r="D106" s="80"/>
    </row>
    <row r="107" spans="1:4" ht="12.75">
      <c r="A107" s="50" t="s">
        <v>56</v>
      </c>
      <c r="B107" s="56">
        <v>85183.5</v>
      </c>
      <c r="C107" s="69">
        <v>112800</v>
      </c>
      <c r="D107" s="80"/>
    </row>
    <row r="108" spans="1:4" ht="12.75">
      <c r="A108" s="50" t="s">
        <v>57</v>
      </c>
      <c r="B108" s="56">
        <v>53909</v>
      </c>
      <c r="C108" s="69">
        <v>44234.5</v>
      </c>
      <c r="D108" s="80"/>
    </row>
    <row r="109" spans="1:4" ht="12.75">
      <c r="A109" s="50" t="s">
        <v>58</v>
      </c>
      <c r="B109" s="56">
        <v>360093</v>
      </c>
      <c r="C109" s="69">
        <v>232577</v>
      </c>
      <c r="D109" s="80"/>
    </row>
    <row r="110" spans="1:4" ht="12.75">
      <c r="A110" s="50" t="s">
        <v>42</v>
      </c>
      <c r="B110" s="56">
        <v>19116</v>
      </c>
      <c r="C110" s="69">
        <v>82877.5</v>
      </c>
      <c r="D110" s="80"/>
    </row>
    <row r="111" spans="1:4" ht="12.75">
      <c r="A111" s="50" t="s">
        <v>43</v>
      </c>
      <c r="B111" s="56">
        <v>431316</v>
      </c>
      <c r="C111" s="69">
        <v>471844</v>
      </c>
      <c r="D111" s="80"/>
    </row>
    <row r="112" spans="1:4" ht="12.75">
      <c r="A112" s="50" t="s">
        <v>44</v>
      </c>
      <c r="B112" s="56">
        <v>1314731</v>
      </c>
      <c r="C112" s="69">
        <v>1276225</v>
      </c>
      <c r="D112" s="80"/>
    </row>
    <row r="113" spans="1:4" ht="12.75">
      <c r="A113" s="50" t="s">
        <v>45</v>
      </c>
      <c r="B113" s="56">
        <v>48533</v>
      </c>
      <c r="C113" s="69">
        <v>57016</v>
      </c>
      <c r="D113" s="80"/>
    </row>
    <row r="114" spans="1:4" ht="12.75">
      <c r="A114" s="50" t="s">
        <v>46</v>
      </c>
      <c r="B114" s="56">
        <v>62092</v>
      </c>
      <c r="C114" s="69">
        <v>153587</v>
      </c>
      <c r="D114" s="80"/>
    </row>
    <row r="115" spans="1:4" ht="12.75">
      <c r="A115" s="50" t="s">
        <v>47</v>
      </c>
      <c r="B115" s="56">
        <v>41736</v>
      </c>
      <c r="C115" s="69">
        <v>15555</v>
      </c>
      <c r="D115" s="80"/>
    </row>
    <row r="116" spans="1:4" ht="12.75">
      <c r="A116" s="50" t="s">
        <v>48</v>
      </c>
      <c r="B116" s="56">
        <v>5522</v>
      </c>
      <c r="C116" s="69">
        <v>6706.5</v>
      </c>
      <c r="D116" s="80"/>
    </row>
    <row r="117" spans="1:4" ht="13.5" thickBot="1">
      <c r="A117" s="50"/>
      <c r="B117" s="50"/>
      <c r="C117" s="69"/>
      <c r="D117" s="81"/>
    </row>
    <row r="118" spans="1:4" ht="15.75" thickBot="1">
      <c r="A118" s="53" t="s">
        <v>59</v>
      </c>
      <c r="B118" s="54">
        <f>SUM(B120:B120)</f>
        <v>2591998</v>
      </c>
      <c r="C118" s="67">
        <f>SUM(C120:C120)</f>
        <v>2703250</v>
      </c>
      <c r="D118" s="77"/>
    </row>
    <row r="119" spans="1:4" ht="12.75">
      <c r="A119" s="50"/>
      <c r="B119" s="50"/>
      <c r="C119" s="69"/>
      <c r="D119" s="81"/>
    </row>
    <row r="120" spans="1:4" ht="12.75">
      <c r="A120" s="50" t="s">
        <v>62</v>
      </c>
      <c r="B120" s="56">
        <v>2591998</v>
      </c>
      <c r="C120" s="69">
        <v>2703250</v>
      </c>
      <c r="D120" s="80"/>
    </row>
    <row r="121" spans="1:4" ht="13.5" thickBot="1">
      <c r="A121" s="50"/>
      <c r="B121" s="56"/>
      <c r="C121" s="69"/>
      <c r="D121" s="81"/>
    </row>
    <row r="122" spans="1:4" ht="12.75">
      <c r="A122" s="49"/>
      <c r="B122" s="84"/>
      <c r="C122" s="71"/>
      <c r="D122" s="81"/>
    </row>
    <row r="123" spans="1:4" s="2" customFormat="1" ht="15.75" thickBot="1">
      <c r="A123" s="61" t="s">
        <v>38</v>
      </c>
      <c r="B123" s="62">
        <f>B118-B103</f>
        <v>-437506.5</v>
      </c>
      <c r="C123" s="73">
        <f>C118-C103</f>
        <v>-433571</v>
      </c>
      <c r="D123" s="75"/>
    </row>
    <row r="124" ht="12.75">
      <c r="B124" s="82"/>
    </row>
    <row r="126" spans="1:2" ht="15">
      <c r="A126" s="48" t="s">
        <v>63</v>
      </c>
      <c r="B126" s="48"/>
    </row>
    <row r="127" ht="13.5" thickBot="1">
      <c r="C127" s="4" t="s">
        <v>13</v>
      </c>
    </row>
    <row r="128" spans="1:3" ht="12.75">
      <c r="A128" s="49" t="s">
        <v>30</v>
      </c>
      <c r="B128" s="221" t="s">
        <v>31</v>
      </c>
      <c r="C128" s="222"/>
    </row>
    <row r="129" spans="1:3" ht="13.5" thickBot="1">
      <c r="A129" s="50"/>
      <c r="B129" s="64" t="s">
        <v>32</v>
      </c>
      <c r="C129" s="65" t="s">
        <v>74</v>
      </c>
    </row>
    <row r="130" spans="1:3" ht="15.75" thickBot="1">
      <c r="A130" s="53" t="s">
        <v>33</v>
      </c>
      <c r="B130" s="66">
        <f>SUM(B132:B143)</f>
        <v>3245028</v>
      </c>
      <c r="C130" s="67">
        <f>SUM(C132:C143)</f>
        <v>6082797.5</v>
      </c>
    </row>
    <row r="131" spans="1:3" ht="12.75">
      <c r="A131" s="50"/>
      <c r="B131" s="68"/>
      <c r="C131" s="69"/>
    </row>
    <row r="132" spans="1:3" ht="12.75">
      <c r="A132" s="50" t="s">
        <v>40</v>
      </c>
      <c r="B132" s="68">
        <v>268957</v>
      </c>
      <c r="C132" s="69">
        <v>218572</v>
      </c>
    </row>
    <row r="133" spans="1:3" ht="12.75">
      <c r="A133" s="50" t="s">
        <v>56</v>
      </c>
      <c r="B133" s="68">
        <v>802.5</v>
      </c>
      <c r="C133" s="69">
        <v>2817986.5</v>
      </c>
    </row>
    <row r="134" spans="1:3" ht="12.75">
      <c r="A134" s="50" t="s">
        <v>58</v>
      </c>
      <c r="B134" s="68">
        <v>1223654</v>
      </c>
      <c r="C134" s="69">
        <v>1021514</v>
      </c>
    </row>
    <row r="135" spans="1:4" ht="12.75">
      <c r="A135" s="50" t="s">
        <v>57</v>
      </c>
      <c r="B135" s="68">
        <v>161423</v>
      </c>
      <c r="C135" s="69">
        <v>139122.5</v>
      </c>
      <c r="D135" s="82"/>
    </row>
    <row r="136" spans="1:3" ht="12.75">
      <c r="A136" s="50" t="s">
        <v>64</v>
      </c>
      <c r="B136" s="68">
        <v>51854</v>
      </c>
      <c r="C136" s="69">
        <v>52821.5</v>
      </c>
    </row>
    <row r="137" spans="1:3" ht="12.75">
      <c r="A137" s="50" t="s">
        <v>42</v>
      </c>
      <c r="B137" s="68">
        <v>5216</v>
      </c>
      <c r="C137" s="69">
        <v>14438.5</v>
      </c>
    </row>
    <row r="138" spans="1:3" ht="12.75">
      <c r="A138" s="50" t="s">
        <v>43</v>
      </c>
      <c r="B138" s="68">
        <v>468405</v>
      </c>
      <c r="C138" s="69">
        <v>458276</v>
      </c>
    </row>
    <row r="139" spans="1:3" ht="12.75">
      <c r="A139" s="50" t="s">
        <v>44</v>
      </c>
      <c r="B139" s="68">
        <v>922015</v>
      </c>
      <c r="C139" s="69">
        <v>1124401</v>
      </c>
    </row>
    <row r="140" spans="1:3" ht="12.75">
      <c r="A140" s="50" t="s">
        <v>45</v>
      </c>
      <c r="B140" s="68">
        <v>56542.5</v>
      </c>
      <c r="C140" s="69">
        <v>65900</v>
      </c>
    </row>
    <row r="141" spans="1:3" ht="12.75">
      <c r="A141" s="50" t="s">
        <v>46</v>
      </c>
      <c r="B141" s="68">
        <v>60902</v>
      </c>
      <c r="C141" s="69">
        <v>143747</v>
      </c>
    </row>
    <row r="142" spans="1:3" ht="12.75">
      <c r="A142" s="50" t="s">
        <v>47</v>
      </c>
      <c r="B142" s="68">
        <v>19735</v>
      </c>
      <c r="C142" s="69">
        <v>19312</v>
      </c>
    </row>
    <row r="143" spans="1:3" ht="12.75">
      <c r="A143" s="50" t="s">
        <v>48</v>
      </c>
      <c r="B143" s="68">
        <v>5522</v>
      </c>
      <c r="C143" s="69">
        <v>6706.5</v>
      </c>
    </row>
    <row r="144" spans="1:3" ht="13.5" thickBot="1">
      <c r="A144" s="50"/>
      <c r="B144" s="68"/>
      <c r="C144" s="69"/>
    </row>
    <row r="145" spans="1:3" ht="15.75" thickBot="1">
      <c r="A145" s="53" t="s">
        <v>65</v>
      </c>
      <c r="B145" s="66">
        <f>SUM(B147:B147)</f>
        <v>428716</v>
      </c>
      <c r="C145" s="67">
        <f>SUM(C147:C147)</f>
        <v>618873</v>
      </c>
    </row>
    <row r="146" spans="1:3" ht="12.75">
      <c r="A146" s="50"/>
      <c r="B146" s="68"/>
      <c r="C146" s="69"/>
    </row>
    <row r="147" spans="1:3" ht="12.75">
      <c r="A147" s="50" t="s">
        <v>66</v>
      </c>
      <c r="B147" s="68">
        <v>428716</v>
      </c>
      <c r="C147" s="69">
        <v>618873</v>
      </c>
    </row>
    <row r="148" spans="1:3" ht="13.5" thickBot="1">
      <c r="A148" s="50"/>
      <c r="B148" s="68"/>
      <c r="C148" s="69"/>
    </row>
    <row r="149" spans="1:3" ht="15.75" thickBot="1">
      <c r="A149" s="53" t="s">
        <v>36</v>
      </c>
      <c r="B149" s="66">
        <f>SUM(B151:B152)</f>
        <v>2367498</v>
      </c>
      <c r="C149" s="67">
        <f>SUM(C151:C152)</f>
        <v>4385500</v>
      </c>
    </row>
    <row r="150" spans="1:3" ht="12.75">
      <c r="A150" s="50"/>
      <c r="B150" s="68"/>
      <c r="C150" s="69"/>
    </row>
    <row r="151" spans="1:3" ht="12.75">
      <c r="A151" s="50" t="s">
        <v>67</v>
      </c>
      <c r="B151" s="68">
        <v>2367498</v>
      </c>
      <c r="C151" s="69">
        <v>4385500</v>
      </c>
    </row>
    <row r="152" spans="1:3" ht="13.5" thickBot="1">
      <c r="A152" s="50"/>
      <c r="B152" s="68"/>
      <c r="C152" s="69"/>
    </row>
    <row r="153" spans="1:3" ht="12.75">
      <c r="A153" s="49"/>
      <c r="B153" s="70"/>
      <c r="C153" s="71"/>
    </row>
    <row r="154" spans="1:3" ht="15.75" thickBot="1">
      <c r="A154" s="61" t="s">
        <v>38</v>
      </c>
      <c r="B154" s="72">
        <f>SUM(B149+B145-B130)</f>
        <v>-448814</v>
      </c>
      <c r="C154" s="73">
        <f>SUM(C149+C145-C130)</f>
        <v>-1078424.5</v>
      </c>
    </row>
    <row r="157" s="48" customFormat="1" ht="15">
      <c r="A157" s="48" t="s">
        <v>68</v>
      </c>
    </row>
    <row r="158" spans="2:3" ht="13.5" thickBot="1">
      <c r="B158" s="4"/>
      <c r="C158" s="4" t="s">
        <v>13</v>
      </c>
    </row>
    <row r="159" spans="1:3" ht="12.75">
      <c r="A159" s="49" t="s">
        <v>30</v>
      </c>
      <c r="B159" s="221" t="s">
        <v>31</v>
      </c>
      <c r="C159" s="222"/>
    </row>
    <row r="160" spans="1:3" ht="13.5" thickBot="1">
      <c r="A160" s="50"/>
      <c r="B160" s="64" t="s">
        <v>32</v>
      </c>
      <c r="C160" s="65" t="s">
        <v>74</v>
      </c>
    </row>
    <row r="161" spans="1:3" ht="15.75" thickBot="1">
      <c r="A161" s="53" t="s">
        <v>33</v>
      </c>
      <c r="B161" s="66">
        <f>SUM(B163:B169)</f>
        <v>206366</v>
      </c>
      <c r="C161" s="87">
        <f>SUM(C163:C170)</f>
        <v>232386</v>
      </c>
    </row>
    <row r="162" spans="1:3" ht="12.75">
      <c r="A162" s="50"/>
      <c r="B162" s="11"/>
      <c r="C162" s="69"/>
    </row>
    <row r="163" spans="1:3" ht="12.75">
      <c r="A163" s="50" t="s">
        <v>40</v>
      </c>
      <c r="B163" s="68">
        <v>1395</v>
      </c>
      <c r="C163" s="69">
        <v>2792</v>
      </c>
    </row>
    <row r="164" spans="1:3" ht="12.75">
      <c r="A164" s="50" t="s">
        <v>212</v>
      </c>
      <c r="B164" s="68">
        <v>14778.5</v>
      </c>
      <c r="C164" s="69">
        <v>17387.5</v>
      </c>
    </row>
    <row r="165" spans="1:3" ht="12.75">
      <c r="A165" s="50" t="s">
        <v>64</v>
      </c>
      <c r="B165" s="68">
        <v>7220</v>
      </c>
      <c r="C165" s="69">
        <v>20734</v>
      </c>
    </row>
    <row r="166" spans="1:3" ht="12.75">
      <c r="A166" s="50" t="s">
        <v>43</v>
      </c>
      <c r="B166" s="68">
        <v>4031.5</v>
      </c>
      <c r="C166" s="69">
        <v>9135</v>
      </c>
    </row>
    <row r="167" spans="1:3" ht="12.75">
      <c r="A167" s="50" t="s">
        <v>44</v>
      </c>
      <c r="B167" s="68">
        <v>162580</v>
      </c>
      <c r="C167" s="69">
        <v>167300</v>
      </c>
    </row>
    <row r="168" spans="1:3" ht="12.75">
      <c r="A168" s="50" t="s">
        <v>45</v>
      </c>
      <c r="B168" s="68">
        <v>12829</v>
      </c>
      <c r="C168" s="69">
        <v>11505.5</v>
      </c>
    </row>
    <row r="169" spans="1:3" ht="12.75">
      <c r="A169" s="50" t="s">
        <v>47</v>
      </c>
      <c r="B169" s="68">
        <v>3532</v>
      </c>
      <c r="C169" s="69">
        <v>3532</v>
      </c>
    </row>
    <row r="170" spans="1:3" ht="13.5" thickBot="1">
      <c r="A170" s="50"/>
      <c r="B170" s="11"/>
      <c r="C170" s="69"/>
    </row>
    <row r="171" spans="1:3" ht="15.75" thickBot="1">
      <c r="A171" s="53" t="s">
        <v>65</v>
      </c>
      <c r="B171" s="66">
        <f>SUM(B173:B173)</f>
        <v>88844</v>
      </c>
      <c r="C171" s="67">
        <f>SUM(C173:C173)</f>
        <v>100418.5</v>
      </c>
    </row>
    <row r="172" spans="1:3" ht="12.75">
      <c r="A172" s="50"/>
      <c r="B172" s="68"/>
      <c r="C172" s="69"/>
    </row>
    <row r="173" spans="1:3" ht="12.75">
      <c r="A173" s="50" t="s">
        <v>66</v>
      </c>
      <c r="B173" s="68">
        <v>88844</v>
      </c>
      <c r="C173" s="69">
        <v>100418.5</v>
      </c>
    </row>
    <row r="174" spans="1:3" ht="13.5" thickBot="1">
      <c r="A174" s="50"/>
      <c r="B174" s="68"/>
      <c r="C174" s="69"/>
    </row>
    <row r="175" spans="1:3" ht="15.75" thickBot="1">
      <c r="A175" s="53" t="s">
        <v>36</v>
      </c>
      <c r="B175" s="66">
        <f>SUM(B177:B178)</f>
        <v>100000</v>
      </c>
      <c r="C175" s="67">
        <f>SUM(C177:C178)</f>
        <v>130250</v>
      </c>
    </row>
    <row r="176" spans="1:3" ht="12.75">
      <c r="A176" s="50"/>
      <c r="B176" s="68"/>
      <c r="C176" s="69"/>
    </row>
    <row r="177" spans="1:3" ht="12.75">
      <c r="A177" s="50" t="s">
        <v>69</v>
      </c>
      <c r="B177" s="68">
        <v>100000</v>
      </c>
      <c r="C177" s="69">
        <v>130250</v>
      </c>
    </row>
    <row r="178" spans="1:3" ht="13.5" thickBot="1">
      <c r="A178" s="50"/>
      <c r="B178" s="68"/>
      <c r="C178" s="69"/>
    </row>
    <row r="179" spans="1:3" ht="12.75">
      <c r="A179" s="49"/>
      <c r="B179" s="70"/>
      <c r="C179" s="71"/>
    </row>
    <row r="180" spans="1:3" ht="15.75" thickBot="1">
      <c r="A180" s="61" t="s">
        <v>38</v>
      </c>
      <c r="B180" s="72">
        <f>SUM(B175+B171-B161)</f>
        <v>-17522</v>
      </c>
      <c r="C180" s="73">
        <f>SUM(C175-C161+C171)</f>
        <v>-1717.5</v>
      </c>
    </row>
    <row r="183" s="48" customFormat="1" ht="15">
      <c r="A183" s="48" t="s">
        <v>213</v>
      </c>
    </row>
    <row r="184" ht="13.5" thickBot="1">
      <c r="C184" s="4" t="s">
        <v>13</v>
      </c>
    </row>
    <row r="185" spans="1:3" ht="12.75">
      <c r="A185" s="49" t="s">
        <v>30</v>
      </c>
      <c r="B185" s="221" t="s">
        <v>31</v>
      </c>
      <c r="C185" s="222"/>
    </row>
    <row r="186" spans="1:3" ht="13.5" thickBot="1">
      <c r="A186" s="50"/>
      <c r="B186" s="64" t="s">
        <v>32</v>
      </c>
      <c r="C186" s="65" t="s">
        <v>74</v>
      </c>
    </row>
    <row r="187" spans="1:3" ht="15.75" thickBot="1">
      <c r="A187" s="53" t="s">
        <v>33</v>
      </c>
      <c r="B187" s="66"/>
      <c r="C187" s="55">
        <f>SUM(C189:C190)</f>
        <v>1150000</v>
      </c>
    </row>
    <row r="188" spans="1:3" ht="12.75">
      <c r="A188" s="50"/>
      <c r="B188" s="11"/>
      <c r="C188" s="85"/>
    </row>
    <row r="189" spans="1:3" ht="12.75">
      <c r="A189" s="50" t="s">
        <v>215</v>
      </c>
      <c r="B189" s="68"/>
      <c r="C189" s="69">
        <v>598000</v>
      </c>
    </row>
    <row r="190" spans="1:3" ht="12.75">
      <c r="A190" s="50" t="s">
        <v>216</v>
      </c>
      <c r="B190" s="68"/>
      <c r="C190" s="69">
        <v>552000</v>
      </c>
    </row>
    <row r="191" spans="1:3" ht="13.5" thickBot="1">
      <c r="A191" s="50"/>
      <c r="B191" s="11"/>
      <c r="C191" s="85"/>
    </row>
    <row r="192" spans="1:3" s="2" customFormat="1" ht="15.75" thickBot="1">
      <c r="A192" s="53" t="s">
        <v>36</v>
      </c>
      <c r="B192" s="66">
        <f>SUM(B194:B195)</f>
        <v>0</v>
      </c>
      <c r="C192" s="67">
        <f>SUM(C194:C195)</f>
        <v>1153000</v>
      </c>
    </row>
    <row r="193" spans="1:3" ht="12.75">
      <c r="A193" s="50"/>
      <c r="B193" s="68"/>
      <c r="C193" s="85"/>
    </row>
    <row r="194" spans="1:3" ht="12.75">
      <c r="A194" s="50" t="s">
        <v>214</v>
      </c>
      <c r="B194" s="68"/>
      <c r="C194" s="69">
        <v>1153000</v>
      </c>
    </row>
    <row r="195" spans="1:3" ht="13.5" thickBot="1">
      <c r="A195" s="50"/>
      <c r="B195" s="11"/>
      <c r="C195" s="85"/>
    </row>
    <row r="196" spans="1:3" ht="12.75">
      <c r="A196" s="49"/>
      <c r="B196" s="5"/>
      <c r="C196" s="86"/>
    </row>
    <row r="197" spans="1:3" s="2" customFormat="1" ht="15.75" thickBot="1">
      <c r="A197" s="61" t="s">
        <v>38</v>
      </c>
      <c r="B197" s="62">
        <f>B192-B187</f>
        <v>0</v>
      </c>
      <c r="C197" s="73">
        <f>C192-C187</f>
        <v>3000</v>
      </c>
    </row>
    <row r="200" s="88" customFormat="1" ht="15">
      <c r="A200" s="88" t="s">
        <v>76</v>
      </c>
    </row>
    <row r="201" s="2" customFormat="1" ht="15"/>
    <row r="202" ht="13.5" thickBot="1">
      <c r="D202" s="4" t="s">
        <v>13</v>
      </c>
    </row>
    <row r="203" spans="1:4" ht="12.75">
      <c r="A203" s="49" t="s">
        <v>30</v>
      </c>
      <c r="B203" s="89" t="s">
        <v>70</v>
      </c>
      <c r="C203" s="7" t="s">
        <v>31</v>
      </c>
      <c r="D203" s="90" t="s">
        <v>71</v>
      </c>
    </row>
    <row r="204" spans="1:4" ht="13.5" thickBot="1">
      <c r="A204" s="91"/>
      <c r="B204" s="83" t="s">
        <v>75</v>
      </c>
      <c r="C204" s="92" t="s">
        <v>75</v>
      </c>
      <c r="D204" s="93"/>
    </row>
    <row r="205" spans="1:4" ht="12.75">
      <c r="A205" s="50"/>
      <c r="B205" s="84"/>
      <c r="C205" s="6"/>
      <c r="D205" s="94"/>
    </row>
    <row r="206" spans="1:4" ht="12.75">
      <c r="A206" s="50" t="s">
        <v>37</v>
      </c>
      <c r="B206" s="56">
        <f>SUM(C14)</f>
        <v>4075248</v>
      </c>
      <c r="C206" s="95">
        <f>SUM(C9)</f>
        <v>4393733</v>
      </c>
      <c r="D206" s="96">
        <f>SUM(B206-C206)</f>
        <v>-318485</v>
      </c>
    </row>
    <row r="207" spans="1:4" ht="12.75">
      <c r="A207" s="50" t="s">
        <v>49</v>
      </c>
      <c r="B207" s="56">
        <f>SUM(C38)</f>
        <v>2670996</v>
      </c>
      <c r="C207" s="95">
        <f>SUM(C26)</f>
        <v>2892579</v>
      </c>
      <c r="D207" s="96">
        <f aca="true" t="shared" si="0" ref="D207:D212">SUM(B207-C207)</f>
        <v>-221583</v>
      </c>
    </row>
    <row r="208" spans="1:4" ht="12.75">
      <c r="A208" s="50" t="s">
        <v>217</v>
      </c>
      <c r="B208" s="56">
        <f>SUM(C63)</f>
        <v>1562000</v>
      </c>
      <c r="C208" s="95">
        <f>SUM(C50)</f>
        <v>1684679</v>
      </c>
      <c r="D208" s="96">
        <f t="shared" si="0"/>
        <v>-122679</v>
      </c>
    </row>
    <row r="209" spans="1:4" ht="12.75">
      <c r="A209" s="50" t="s">
        <v>72</v>
      </c>
      <c r="B209" s="56">
        <f>SUM(C91)</f>
        <v>4538498</v>
      </c>
      <c r="C209" s="95">
        <f>SUM(C75)</f>
        <v>4569047.5</v>
      </c>
      <c r="D209" s="96">
        <f t="shared" si="0"/>
        <v>-30549.5</v>
      </c>
    </row>
    <row r="210" spans="1:4" ht="12.75">
      <c r="A210" s="50" t="s">
        <v>73</v>
      </c>
      <c r="B210" s="56">
        <f>SUM(C118)</f>
        <v>2703250</v>
      </c>
      <c r="C210" s="95">
        <f>SUM(C103)</f>
        <v>3136821</v>
      </c>
      <c r="D210" s="96">
        <f t="shared" si="0"/>
        <v>-433571</v>
      </c>
    </row>
    <row r="211" spans="1:4" ht="12.75">
      <c r="A211" s="50" t="s">
        <v>67</v>
      </c>
      <c r="B211" s="56">
        <f>SUM(C149)</f>
        <v>4385500</v>
      </c>
      <c r="C211" s="95">
        <f>SUM(C130)-C145</f>
        <v>5463924.5</v>
      </c>
      <c r="D211" s="96">
        <f t="shared" si="0"/>
        <v>-1078424.5</v>
      </c>
    </row>
    <row r="212" spans="1:4" ht="12.75">
      <c r="A212" s="50" t="s">
        <v>69</v>
      </c>
      <c r="B212" s="56">
        <f>SUM(C175)</f>
        <v>130250</v>
      </c>
      <c r="C212" s="95">
        <f>SUM(C161)-C171</f>
        <v>131967.5</v>
      </c>
      <c r="D212" s="96">
        <f t="shared" si="0"/>
        <v>-1717.5</v>
      </c>
    </row>
    <row r="213" spans="1:4" ht="12.75">
      <c r="A213" s="50" t="s">
        <v>218</v>
      </c>
      <c r="B213" s="56">
        <f>SUM(C192)</f>
        <v>1153000</v>
      </c>
      <c r="C213" s="95">
        <f>SUM(C187)</f>
        <v>1150000</v>
      </c>
      <c r="D213" s="96">
        <f>SUM(B213-C213)</f>
        <v>3000</v>
      </c>
    </row>
    <row r="214" spans="1:4" ht="13.5" thickBot="1">
      <c r="A214" s="50"/>
      <c r="B214" s="97"/>
      <c r="C214" s="18"/>
      <c r="D214" s="98"/>
    </row>
    <row r="215" spans="1:4" s="39" customFormat="1" ht="12.75">
      <c r="A215" s="58"/>
      <c r="B215" s="99"/>
      <c r="C215" s="34"/>
      <c r="D215" s="100"/>
    </row>
    <row r="216" spans="1:6" s="88" customFormat="1" ht="15.75" thickBot="1">
      <c r="A216" s="101" t="s">
        <v>38</v>
      </c>
      <c r="B216" s="102">
        <f>SUM(B206:B213)</f>
        <v>21218742</v>
      </c>
      <c r="C216" s="103">
        <f>SUM(C206:C213)</f>
        <v>23422751.5</v>
      </c>
      <c r="D216" s="104">
        <f>SUM(B216-C216)</f>
        <v>-2204009.5</v>
      </c>
      <c r="F216" s="105"/>
    </row>
  </sheetData>
  <sheetProtection/>
  <mergeCells count="8">
    <mergeCell ref="B101:C101"/>
    <mergeCell ref="B185:C185"/>
    <mergeCell ref="B128:C128"/>
    <mergeCell ref="B159:C159"/>
    <mergeCell ref="B7:C7"/>
    <mergeCell ref="B24:C24"/>
    <mergeCell ref="B48:C48"/>
    <mergeCell ref="B73:C73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75" zoomScaleNormal="75" zoomScalePageLayoutView="0" workbookViewId="0" topLeftCell="A1">
      <selection activeCell="A45" sqref="A45"/>
    </sheetView>
  </sheetViews>
  <sheetFormatPr defaultColWidth="9.140625" defaultRowHeight="12.75"/>
  <cols>
    <col min="1" max="1" width="32.57421875" style="0" customWidth="1"/>
    <col min="2" max="3" width="13.7109375" style="0" customWidth="1"/>
  </cols>
  <sheetData>
    <row r="1" spans="1:6" ht="15.75">
      <c r="A1" s="106" t="s">
        <v>229</v>
      </c>
      <c r="B1" s="106"/>
      <c r="C1" s="106"/>
      <c r="D1" s="106"/>
      <c r="E1" s="106"/>
      <c r="F1" s="106"/>
    </row>
    <row r="2" spans="1:6" ht="15.75">
      <c r="A2" s="106"/>
      <c r="B2" s="106"/>
      <c r="C2" s="106"/>
      <c r="D2" s="106"/>
      <c r="E2" s="106"/>
      <c r="F2" s="106"/>
    </row>
    <row r="3" spans="1:6" ht="15.75">
      <c r="A3" s="106"/>
      <c r="B3" s="106" t="s">
        <v>110</v>
      </c>
      <c r="C3" s="106"/>
      <c r="D3" s="106"/>
      <c r="E3" s="106"/>
      <c r="F3" s="106"/>
    </row>
    <row r="6" spans="1:3" ht="14.25">
      <c r="A6" s="107" t="s">
        <v>85</v>
      </c>
      <c r="B6" s="107"/>
      <c r="C6" s="107"/>
    </row>
    <row r="7" ht="13.5" thickBot="1"/>
    <row r="8" spans="1:3" ht="12.75">
      <c r="A8" s="49" t="s">
        <v>86</v>
      </c>
      <c r="B8" s="89" t="s">
        <v>87</v>
      </c>
      <c r="C8" s="10" t="s">
        <v>88</v>
      </c>
    </row>
    <row r="9" spans="1:3" ht="13.5" thickBot="1">
      <c r="A9" s="91"/>
      <c r="B9" s="91"/>
      <c r="C9" s="25"/>
    </row>
    <row r="10" spans="1:3" ht="12.75">
      <c r="A10" s="50"/>
      <c r="B10" s="50"/>
      <c r="C10" s="108"/>
    </row>
    <row r="11" spans="1:3" ht="12.75">
      <c r="A11" s="50" t="s">
        <v>89</v>
      </c>
      <c r="B11" s="56">
        <v>604.25</v>
      </c>
      <c r="C11" s="32">
        <f>B11/B15*100</f>
        <v>73.55447352404138</v>
      </c>
    </row>
    <row r="12" spans="1:3" ht="12.75">
      <c r="A12" s="50" t="s">
        <v>90</v>
      </c>
      <c r="B12" s="56">
        <v>217.25</v>
      </c>
      <c r="C12" s="32">
        <f>B12/B15*100</f>
        <v>26.445526475958616</v>
      </c>
    </row>
    <row r="13" spans="1:3" ht="13.5" thickBot="1">
      <c r="A13" s="50"/>
      <c r="B13" s="56"/>
      <c r="C13" s="109"/>
    </row>
    <row r="14" spans="1:3" ht="12.75">
      <c r="A14" s="49"/>
      <c r="B14" s="49"/>
      <c r="C14" s="25"/>
    </row>
    <row r="15" spans="1:3" ht="15.75" thickBot="1">
      <c r="A15" s="61" t="s">
        <v>91</v>
      </c>
      <c r="B15" s="62">
        <f>SUM(B11:B12)</f>
        <v>821.5</v>
      </c>
      <c r="C15" s="110">
        <v>100</v>
      </c>
    </row>
    <row r="18" ht="12.75">
      <c r="A18" t="s">
        <v>92</v>
      </c>
    </row>
    <row r="20" spans="1:3" ht="14.25">
      <c r="A20" s="107" t="s">
        <v>93</v>
      </c>
      <c r="B20" s="107"/>
      <c r="C20" s="107"/>
    </row>
    <row r="21" ht="13.5" thickBot="1"/>
    <row r="22" spans="1:3" ht="12.75">
      <c r="A22" s="49" t="s">
        <v>94</v>
      </c>
      <c r="B22" s="223" t="s">
        <v>87</v>
      </c>
      <c r="C22" s="224"/>
    </row>
    <row r="23" spans="1:3" ht="13.5" thickBot="1">
      <c r="A23" s="91"/>
      <c r="B23" s="111" t="s">
        <v>95</v>
      </c>
      <c r="C23" s="112" t="s">
        <v>96</v>
      </c>
    </row>
    <row r="24" spans="1:3" ht="12.75">
      <c r="A24" s="50"/>
      <c r="B24" s="11"/>
      <c r="C24" s="108"/>
    </row>
    <row r="25" spans="1:3" ht="12.75">
      <c r="A25" s="50" t="s">
        <v>97</v>
      </c>
      <c r="B25" s="68">
        <v>30.5</v>
      </c>
      <c r="C25" s="32">
        <v>0</v>
      </c>
    </row>
    <row r="26" spans="1:3" ht="12.75">
      <c r="A26" s="50" t="s">
        <v>98</v>
      </c>
      <c r="B26" s="68">
        <v>37</v>
      </c>
      <c r="C26" s="32">
        <v>8</v>
      </c>
    </row>
    <row r="27" spans="1:3" ht="12.75">
      <c r="A27" s="50" t="s">
        <v>99</v>
      </c>
      <c r="B27" s="68">
        <v>42.25</v>
      </c>
      <c r="C27" s="32">
        <v>10</v>
      </c>
    </row>
    <row r="28" spans="1:3" ht="12.75">
      <c r="A28" s="50" t="s">
        <v>100</v>
      </c>
      <c r="B28" s="68">
        <v>48</v>
      </c>
      <c r="C28" s="32">
        <v>14</v>
      </c>
    </row>
    <row r="29" spans="1:3" ht="12.75">
      <c r="A29" s="50" t="s">
        <v>101</v>
      </c>
      <c r="B29" s="68">
        <v>51</v>
      </c>
      <c r="C29" s="32">
        <v>16</v>
      </c>
    </row>
    <row r="30" spans="1:3" ht="12.75">
      <c r="A30" s="50" t="s">
        <v>102</v>
      </c>
      <c r="B30" s="68">
        <v>51</v>
      </c>
      <c r="C30" s="32">
        <v>14</v>
      </c>
    </row>
    <row r="31" spans="1:3" ht="12.75">
      <c r="A31" s="50" t="s">
        <v>103</v>
      </c>
      <c r="B31" s="68">
        <v>51</v>
      </c>
      <c r="C31" s="32">
        <v>18</v>
      </c>
    </row>
    <row r="32" spans="1:3" ht="12.75">
      <c r="A32" s="50" t="s">
        <v>104</v>
      </c>
      <c r="B32" s="68">
        <v>52.25</v>
      </c>
      <c r="C32" s="32">
        <v>18</v>
      </c>
    </row>
    <row r="33" spans="1:3" ht="12.75">
      <c r="A33" s="50" t="s">
        <v>105</v>
      </c>
      <c r="B33" s="68">
        <v>37</v>
      </c>
      <c r="C33" s="32">
        <v>16</v>
      </c>
    </row>
    <row r="34" spans="1:3" ht="12.75">
      <c r="A34" s="50" t="s">
        <v>106</v>
      </c>
      <c r="B34" s="68">
        <v>70.25</v>
      </c>
      <c r="C34" s="32">
        <v>20</v>
      </c>
    </row>
    <row r="35" spans="1:3" ht="13.5" thickBot="1">
      <c r="A35" s="50"/>
      <c r="B35" s="68"/>
      <c r="C35" s="113"/>
    </row>
    <row r="36" spans="1:3" ht="12.75">
      <c r="A36" s="49"/>
      <c r="B36" s="5"/>
      <c r="C36" s="25"/>
    </row>
    <row r="37" spans="1:3" ht="15.75" thickBot="1">
      <c r="A37" s="61" t="s">
        <v>91</v>
      </c>
      <c r="B37" s="72">
        <f>SUM(B25:B34)</f>
        <v>470.25</v>
      </c>
      <c r="C37" s="110">
        <f>SUM(C25:C34)</f>
        <v>134</v>
      </c>
    </row>
    <row r="40" spans="1:3" ht="14.25">
      <c r="A40" s="107" t="s">
        <v>107</v>
      </c>
      <c r="B40" s="107"/>
      <c r="C40" s="107"/>
    </row>
    <row r="41" ht="13.5" thickBot="1"/>
    <row r="42" spans="1:2" ht="12.75">
      <c r="A42" s="49" t="s">
        <v>94</v>
      </c>
      <c r="B42" s="114" t="s">
        <v>87</v>
      </c>
    </row>
    <row r="43" spans="1:2" ht="13.5" thickBot="1">
      <c r="A43" s="91"/>
      <c r="B43" s="115"/>
    </row>
    <row r="44" spans="1:2" ht="12.75">
      <c r="A44" s="50"/>
      <c r="B44" s="116"/>
    </row>
    <row r="45" spans="1:2" ht="12.75">
      <c r="A45" s="50" t="s">
        <v>108</v>
      </c>
      <c r="B45" s="117">
        <v>25.75</v>
      </c>
    </row>
    <row r="46" spans="1:2" ht="12.75">
      <c r="A46" s="50" t="s">
        <v>111</v>
      </c>
      <c r="B46" s="117">
        <v>37.5</v>
      </c>
    </row>
    <row r="47" spans="1:2" ht="12.75">
      <c r="A47" s="50" t="s">
        <v>109</v>
      </c>
      <c r="B47" s="117">
        <v>121</v>
      </c>
    </row>
    <row r="48" spans="1:2" ht="12.75">
      <c r="A48" s="50" t="s">
        <v>112</v>
      </c>
      <c r="B48" s="117">
        <v>33</v>
      </c>
    </row>
    <row r="49" spans="1:2" ht="13.5" thickBot="1">
      <c r="A49" s="50"/>
      <c r="B49" s="117"/>
    </row>
    <row r="50" spans="1:2" ht="12.75">
      <c r="A50" s="49"/>
      <c r="B50" s="118"/>
    </row>
    <row r="51" spans="1:3" ht="15.75" thickBot="1">
      <c r="A51" s="61" t="s">
        <v>91</v>
      </c>
      <c r="B51" s="119">
        <f>SUM(B45:B48)</f>
        <v>217.25</v>
      </c>
      <c r="C51" s="2"/>
    </row>
  </sheetData>
  <sheetProtection/>
  <mergeCells count="1">
    <mergeCell ref="B22:C22"/>
  </mergeCells>
  <printOptions/>
  <pageMargins left="0.75" right="0.75" top="1" bottom="1" header="0.4921259845" footer="0.492125984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="75" zoomScaleNormal="75" zoomScalePageLayoutView="0" workbookViewId="0" topLeftCell="A1">
      <selection activeCell="A1" sqref="A1:H24"/>
    </sheetView>
  </sheetViews>
  <sheetFormatPr defaultColWidth="9.140625" defaultRowHeight="12.75"/>
  <cols>
    <col min="1" max="1" width="15.8515625" style="0" customWidth="1"/>
    <col min="2" max="6" width="12.7109375" style="0" customWidth="1"/>
    <col min="7" max="7" width="12.8515625" style="0" customWidth="1"/>
    <col min="8" max="8" width="12.7109375" style="0" customWidth="1"/>
  </cols>
  <sheetData>
    <row r="1" spans="1:7" ht="15">
      <c r="A1" s="2"/>
      <c r="B1" s="2" t="s">
        <v>113</v>
      </c>
      <c r="C1" s="2"/>
      <c r="D1" s="2"/>
      <c r="E1" s="2"/>
      <c r="F1" s="2"/>
      <c r="G1" s="2"/>
    </row>
    <row r="2" spans="1:7" ht="15">
      <c r="A2" s="2"/>
      <c r="B2" s="2"/>
      <c r="C2" s="2"/>
      <c r="D2" s="2" t="s">
        <v>110</v>
      </c>
      <c r="E2" s="2"/>
      <c r="F2" s="2"/>
      <c r="G2" s="2"/>
    </row>
    <row r="3" ht="13.5" thickBot="1">
      <c r="H3" s="4" t="s">
        <v>114</v>
      </c>
    </row>
    <row r="4" spans="1:8" ht="12.75">
      <c r="A4" s="89" t="s">
        <v>115</v>
      </c>
      <c r="B4" s="223" t="s">
        <v>116</v>
      </c>
      <c r="C4" s="225"/>
      <c r="D4" s="225"/>
      <c r="E4" s="225"/>
      <c r="F4" s="225"/>
      <c r="G4" s="225"/>
      <c r="H4" s="226"/>
    </row>
    <row r="5" spans="1:8" ht="12.75">
      <c r="A5" s="50"/>
      <c r="B5" s="120" t="s">
        <v>117</v>
      </c>
      <c r="C5" s="121" t="s">
        <v>118</v>
      </c>
      <c r="D5" s="122" t="s">
        <v>119</v>
      </c>
      <c r="E5" s="121" t="s">
        <v>120</v>
      </c>
      <c r="F5" s="123" t="s">
        <v>121</v>
      </c>
      <c r="G5" s="122" t="s">
        <v>122</v>
      </c>
      <c r="H5" s="124" t="s">
        <v>91</v>
      </c>
    </row>
    <row r="6" spans="1:8" ht="13.5" thickBot="1">
      <c r="A6" s="91"/>
      <c r="B6" s="17"/>
      <c r="C6" s="125"/>
      <c r="D6" s="18"/>
      <c r="E6" s="125"/>
      <c r="F6" s="18"/>
      <c r="G6" s="18"/>
      <c r="H6" s="98"/>
    </row>
    <row r="7" spans="1:8" ht="12.75">
      <c r="A7" s="49"/>
      <c r="B7" s="5"/>
      <c r="C7" s="126"/>
      <c r="D7" s="6"/>
      <c r="E7" s="126"/>
      <c r="F7" s="6"/>
      <c r="G7" s="6"/>
      <c r="H7" s="94"/>
    </row>
    <row r="8" spans="1:8" ht="12.75">
      <c r="A8" s="50" t="s">
        <v>123</v>
      </c>
      <c r="B8" s="11">
        <v>135</v>
      </c>
      <c r="C8" s="81">
        <v>75</v>
      </c>
      <c r="D8" s="12">
        <v>13</v>
      </c>
      <c r="E8" s="127">
        <v>0</v>
      </c>
      <c r="F8" s="128">
        <v>0</v>
      </c>
      <c r="G8" s="12">
        <v>0</v>
      </c>
      <c r="H8" s="93">
        <f aca="true" t="shared" si="0" ref="H8:H18">SUM(B8:G8)</f>
        <v>223</v>
      </c>
    </row>
    <row r="9" spans="1:8" ht="12.75">
      <c r="A9" s="50" t="s">
        <v>124</v>
      </c>
      <c r="B9" s="11">
        <v>60</v>
      </c>
      <c r="C9" s="81">
        <v>69</v>
      </c>
      <c r="D9" s="12">
        <v>0</v>
      </c>
      <c r="E9" s="127">
        <v>0</v>
      </c>
      <c r="F9" s="128">
        <v>0</v>
      </c>
      <c r="G9" s="12">
        <v>0</v>
      </c>
      <c r="H9" s="93">
        <f t="shared" si="0"/>
        <v>129</v>
      </c>
    </row>
    <row r="10" spans="1:8" ht="12.75">
      <c r="A10" s="50" t="s">
        <v>125</v>
      </c>
      <c r="B10" s="11">
        <v>14</v>
      </c>
      <c r="C10" s="81">
        <v>54</v>
      </c>
      <c r="D10" s="12">
        <v>8</v>
      </c>
      <c r="E10" s="127">
        <v>19</v>
      </c>
      <c r="F10" s="128">
        <v>0</v>
      </c>
      <c r="G10" s="12">
        <v>0</v>
      </c>
      <c r="H10" s="93">
        <f t="shared" si="0"/>
        <v>95</v>
      </c>
    </row>
    <row r="11" spans="1:8" ht="12.75">
      <c r="A11" s="50" t="s">
        <v>130</v>
      </c>
      <c r="B11" s="11">
        <v>5</v>
      </c>
      <c r="C11" s="127">
        <v>61</v>
      </c>
      <c r="D11" s="12">
        <v>11</v>
      </c>
      <c r="E11" s="127">
        <v>25</v>
      </c>
      <c r="F11" s="128">
        <v>0</v>
      </c>
      <c r="G11" s="12">
        <v>0</v>
      </c>
      <c r="H11" s="93">
        <f t="shared" si="0"/>
        <v>102</v>
      </c>
    </row>
    <row r="12" spans="1:8" ht="12.75">
      <c r="A12" s="50" t="s">
        <v>131</v>
      </c>
      <c r="B12" s="11">
        <v>3</v>
      </c>
      <c r="C12" s="127">
        <v>54</v>
      </c>
      <c r="D12" s="12">
        <v>9</v>
      </c>
      <c r="E12" s="127">
        <v>34</v>
      </c>
      <c r="F12" s="128">
        <v>0</v>
      </c>
      <c r="G12" s="12">
        <v>0</v>
      </c>
      <c r="H12" s="93">
        <f t="shared" si="0"/>
        <v>100</v>
      </c>
    </row>
    <row r="13" spans="1:8" ht="12.75">
      <c r="A13" s="50" t="s">
        <v>132</v>
      </c>
      <c r="B13" s="11">
        <v>4</v>
      </c>
      <c r="C13" s="127">
        <v>43</v>
      </c>
      <c r="D13" s="12">
        <v>16</v>
      </c>
      <c r="E13" s="127">
        <v>28</v>
      </c>
      <c r="F13" s="12">
        <v>0</v>
      </c>
      <c r="G13" s="12">
        <v>0</v>
      </c>
      <c r="H13" s="93">
        <f t="shared" si="0"/>
        <v>91</v>
      </c>
    </row>
    <row r="14" spans="1:8" ht="12.75">
      <c r="A14" s="50" t="s">
        <v>133</v>
      </c>
      <c r="B14" s="11">
        <v>3</v>
      </c>
      <c r="C14" s="127">
        <v>60</v>
      </c>
      <c r="D14" s="12">
        <v>7</v>
      </c>
      <c r="E14" s="127">
        <v>22</v>
      </c>
      <c r="F14" s="12">
        <v>0</v>
      </c>
      <c r="G14" s="12">
        <v>0</v>
      </c>
      <c r="H14" s="93">
        <f t="shared" si="0"/>
        <v>92</v>
      </c>
    </row>
    <row r="15" spans="1:8" ht="12.75">
      <c r="A15" s="50" t="s">
        <v>134</v>
      </c>
      <c r="B15" s="11">
        <v>2</v>
      </c>
      <c r="C15" s="127">
        <v>44</v>
      </c>
      <c r="D15" s="12">
        <v>0</v>
      </c>
      <c r="E15" s="127">
        <v>0</v>
      </c>
      <c r="F15" s="12">
        <v>0</v>
      </c>
      <c r="G15" s="12">
        <v>0</v>
      </c>
      <c r="H15" s="93">
        <f t="shared" si="0"/>
        <v>46</v>
      </c>
    </row>
    <row r="16" spans="1:8" ht="12.75">
      <c r="A16" s="50" t="s">
        <v>135</v>
      </c>
      <c r="B16" s="11">
        <v>0</v>
      </c>
      <c r="C16" s="127">
        <v>0</v>
      </c>
      <c r="D16" s="12">
        <v>25</v>
      </c>
      <c r="E16" s="127">
        <v>15</v>
      </c>
      <c r="F16" s="12">
        <v>0</v>
      </c>
      <c r="G16" s="12">
        <v>0</v>
      </c>
      <c r="H16" s="93">
        <f t="shared" si="0"/>
        <v>40</v>
      </c>
    </row>
    <row r="17" spans="1:8" ht="12.75">
      <c r="A17" s="50" t="s">
        <v>136</v>
      </c>
      <c r="B17" s="11">
        <v>0</v>
      </c>
      <c r="C17" s="127">
        <v>0</v>
      </c>
      <c r="D17" s="12">
        <v>17</v>
      </c>
      <c r="E17" s="127">
        <v>21</v>
      </c>
      <c r="F17" s="12">
        <v>0</v>
      </c>
      <c r="G17" s="12">
        <v>0</v>
      </c>
      <c r="H17" s="93">
        <f t="shared" si="0"/>
        <v>38</v>
      </c>
    </row>
    <row r="18" spans="1:8" ht="12.75">
      <c r="A18" s="50" t="s">
        <v>137</v>
      </c>
      <c r="B18" s="11">
        <v>0</v>
      </c>
      <c r="C18" s="127">
        <v>7</v>
      </c>
      <c r="D18" s="12">
        <v>6</v>
      </c>
      <c r="E18" s="127">
        <v>14</v>
      </c>
      <c r="F18" s="12">
        <v>0</v>
      </c>
      <c r="G18" s="12">
        <v>0</v>
      </c>
      <c r="H18" s="93">
        <f t="shared" si="0"/>
        <v>27</v>
      </c>
    </row>
    <row r="19" spans="1:8" ht="13.5" thickBot="1">
      <c r="A19" s="91"/>
      <c r="B19" s="17"/>
      <c r="C19" s="125"/>
      <c r="D19" s="18"/>
      <c r="E19" s="125"/>
      <c r="F19" s="18"/>
      <c r="G19" s="18"/>
      <c r="H19" s="98"/>
    </row>
    <row r="20" spans="1:8" ht="12.75">
      <c r="A20" s="50"/>
      <c r="B20" s="11"/>
      <c r="C20" s="81"/>
      <c r="D20" s="12"/>
      <c r="E20" s="81"/>
      <c r="F20" s="12"/>
      <c r="G20" s="12"/>
      <c r="H20" s="93"/>
    </row>
    <row r="21" spans="1:8" ht="15.75" thickBot="1">
      <c r="A21" s="61" t="s">
        <v>126</v>
      </c>
      <c r="B21" s="129">
        <f aca="true" t="shared" si="1" ref="B21:H21">SUM(B8:B18)</f>
        <v>226</v>
      </c>
      <c r="C21" s="130">
        <f t="shared" si="1"/>
        <v>467</v>
      </c>
      <c r="D21" s="130">
        <f t="shared" si="1"/>
        <v>112</v>
      </c>
      <c r="E21" s="130">
        <f t="shared" si="1"/>
        <v>178</v>
      </c>
      <c r="F21" s="130">
        <f t="shared" si="1"/>
        <v>0</v>
      </c>
      <c r="G21" s="130">
        <f t="shared" si="1"/>
        <v>0</v>
      </c>
      <c r="H21" s="131">
        <f t="shared" si="1"/>
        <v>983</v>
      </c>
    </row>
    <row r="23" spans="1:4" ht="12.75">
      <c r="A23" t="s">
        <v>127</v>
      </c>
      <c r="C23">
        <v>787</v>
      </c>
      <c r="D23" t="s">
        <v>128</v>
      </c>
    </row>
    <row r="24" spans="1:4" ht="12.75">
      <c r="A24" t="s">
        <v>129</v>
      </c>
      <c r="C24">
        <v>196</v>
      </c>
      <c r="D24" t="s">
        <v>128</v>
      </c>
    </row>
  </sheetData>
  <sheetProtection/>
  <mergeCells count="1">
    <mergeCell ref="B4:H4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zoomScale="75" zoomScaleNormal="75" zoomScalePageLayoutView="0" workbookViewId="0" topLeftCell="A1">
      <selection activeCell="A1" sqref="A1:I32"/>
    </sheetView>
  </sheetViews>
  <sheetFormatPr defaultColWidth="9.140625" defaultRowHeight="12.75"/>
  <cols>
    <col min="1" max="1" width="20.7109375" style="0" customWidth="1"/>
    <col min="2" max="9" width="15.8515625" style="0" customWidth="1"/>
  </cols>
  <sheetData>
    <row r="1" s="132" customFormat="1" ht="15">
      <c r="A1" s="132" t="s">
        <v>170</v>
      </c>
    </row>
    <row r="2" ht="13.5" thickBot="1"/>
    <row r="3" spans="1:9" ht="15">
      <c r="A3" s="5" t="s">
        <v>138</v>
      </c>
      <c r="B3" s="227" t="s">
        <v>139</v>
      </c>
      <c r="C3" s="227"/>
      <c r="D3" s="227"/>
      <c r="E3" s="227"/>
      <c r="F3" s="227"/>
      <c r="G3" s="227"/>
      <c r="H3" s="227"/>
      <c r="I3" s="133" t="s">
        <v>91</v>
      </c>
    </row>
    <row r="4" spans="1:9" ht="15">
      <c r="A4" s="11"/>
      <c r="B4" s="13" t="s">
        <v>140</v>
      </c>
      <c r="C4" s="13" t="s">
        <v>141</v>
      </c>
      <c r="D4" s="13" t="s">
        <v>142</v>
      </c>
      <c r="E4" s="13" t="s">
        <v>143</v>
      </c>
      <c r="F4" s="13" t="s">
        <v>144</v>
      </c>
      <c r="G4" s="13" t="s">
        <v>145</v>
      </c>
      <c r="H4" s="13" t="s">
        <v>146</v>
      </c>
      <c r="I4" s="134" t="s">
        <v>147</v>
      </c>
    </row>
    <row r="5" spans="1:9" ht="15.75" thickBot="1">
      <c r="A5" s="17"/>
      <c r="B5" s="19"/>
      <c r="C5" s="19"/>
      <c r="D5" s="19"/>
      <c r="E5" s="19" t="s">
        <v>148</v>
      </c>
      <c r="F5" s="19" t="s">
        <v>149</v>
      </c>
      <c r="G5" s="19"/>
      <c r="H5" s="19"/>
      <c r="I5" s="135"/>
    </row>
    <row r="6" spans="1:9" ht="15">
      <c r="A6" s="11"/>
      <c r="B6" s="13"/>
      <c r="C6" s="13"/>
      <c r="D6" s="13"/>
      <c r="E6" s="13"/>
      <c r="F6" s="13"/>
      <c r="G6" s="13"/>
      <c r="H6" s="13"/>
      <c r="I6" s="136"/>
    </row>
    <row r="7" spans="1:9" ht="15">
      <c r="A7" s="11" t="s">
        <v>150</v>
      </c>
      <c r="B7" s="137">
        <v>843</v>
      </c>
      <c r="C7" s="137">
        <v>1813</v>
      </c>
      <c r="D7" s="137">
        <v>123</v>
      </c>
      <c r="E7" s="137">
        <v>87</v>
      </c>
      <c r="F7" s="137">
        <v>414</v>
      </c>
      <c r="G7" s="137">
        <v>1837</v>
      </c>
      <c r="H7" s="137">
        <v>103</v>
      </c>
      <c r="I7" s="138">
        <f aca="true" t="shared" si="0" ref="I7:I12">SUM(B7:H7)</f>
        <v>5220</v>
      </c>
    </row>
    <row r="8" spans="1:9" ht="15">
      <c r="A8" s="11" t="s">
        <v>151</v>
      </c>
      <c r="B8" s="137">
        <v>1230</v>
      </c>
      <c r="C8" s="137">
        <v>2115</v>
      </c>
      <c r="D8" s="137">
        <v>125</v>
      </c>
      <c r="E8" s="137">
        <v>84</v>
      </c>
      <c r="F8" s="137">
        <v>161</v>
      </c>
      <c r="G8" s="137">
        <v>1141</v>
      </c>
      <c r="H8" s="137">
        <v>141</v>
      </c>
      <c r="I8" s="138">
        <f t="shared" si="0"/>
        <v>4997</v>
      </c>
    </row>
    <row r="9" spans="1:9" ht="15">
      <c r="A9" s="11" t="s">
        <v>152</v>
      </c>
      <c r="B9" s="137">
        <v>1041</v>
      </c>
      <c r="C9" s="137">
        <v>1910</v>
      </c>
      <c r="D9" s="137">
        <v>72</v>
      </c>
      <c r="E9" s="137">
        <v>51</v>
      </c>
      <c r="F9" s="137">
        <v>70</v>
      </c>
      <c r="G9" s="137">
        <v>1175</v>
      </c>
      <c r="H9" s="137">
        <v>63</v>
      </c>
      <c r="I9" s="138">
        <f t="shared" si="0"/>
        <v>4382</v>
      </c>
    </row>
    <row r="10" spans="1:9" ht="15">
      <c r="A10" s="11" t="s">
        <v>153</v>
      </c>
      <c r="B10" s="137">
        <v>810</v>
      </c>
      <c r="C10" s="137">
        <v>1489</v>
      </c>
      <c r="D10" s="137">
        <v>130</v>
      </c>
      <c r="E10" s="137">
        <v>88</v>
      </c>
      <c r="F10" s="137">
        <v>207</v>
      </c>
      <c r="G10" s="137">
        <v>1962</v>
      </c>
      <c r="H10" s="137">
        <v>82</v>
      </c>
      <c r="I10" s="138">
        <f t="shared" si="0"/>
        <v>4768</v>
      </c>
    </row>
    <row r="11" spans="1:9" ht="15">
      <c r="A11" s="11" t="s">
        <v>154</v>
      </c>
      <c r="B11" s="137">
        <v>742</v>
      </c>
      <c r="C11" s="137">
        <v>1297</v>
      </c>
      <c r="D11" s="137">
        <v>102</v>
      </c>
      <c r="E11" s="137">
        <v>87</v>
      </c>
      <c r="F11" s="137">
        <v>270</v>
      </c>
      <c r="G11" s="137">
        <v>1661</v>
      </c>
      <c r="H11" s="137">
        <v>90</v>
      </c>
      <c r="I11" s="138">
        <f t="shared" si="0"/>
        <v>4249</v>
      </c>
    </row>
    <row r="12" spans="1:9" ht="15.75" thickBot="1">
      <c r="A12" s="11" t="s">
        <v>155</v>
      </c>
      <c r="B12" s="137">
        <v>855</v>
      </c>
      <c r="C12" s="137">
        <v>1358</v>
      </c>
      <c r="D12" s="137">
        <v>132</v>
      </c>
      <c r="E12" s="137">
        <v>118</v>
      </c>
      <c r="F12" s="137">
        <v>269</v>
      </c>
      <c r="G12" s="137">
        <v>1084</v>
      </c>
      <c r="H12" s="137">
        <v>68</v>
      </c>
      <c r="I12" s="138">
        <f t="shared" si="0"/>
        <v>3884</v>
      </c>
    </row>
    <row r="13" spans="1:9" ht="15">
      <c r="A13" s="5"/>
      <c r="B13" s="139"/>
      <c r="C13" s="139"/>
      <c r="D13" s="139"/>
      <c r="E13" s="139"/>
      <c r="F13" s="139"/>
      <c r="G13" s="139"/>
      <c r="H13" s="139"/>
      <c r="I13" s="140"/>
    </row>
    <row r="14" spans="1:9" s="132" customFormat="1" ht="15.75" thickBot="1">
      <c r="A14" s="141" t="s">
        <v>91</v>
      </c>
      <c r="B14" s="142">
        <f aca="true" t="shared" si="1" ref="B14:I14">SUM(B7:B12)</f>
        <v>5521</v>
      </c>
      <c r="C14" s="142">
        <f t="shared" si="1"/>
        <v>9982</v>
      </c>
      <c r="D14" s="142">
        <f t="shared" si="1"/>
        <v>684</v>
      </c>
      <c r="E14" s="142">
        <f t="shared" si="1"/>
        <v>515</v>
      </c>
      <c r="F14" s="142">
        <f t="shared" si="1"/>
        <v>1391</v>
      </c>
      <c r="G14" s="142">
        <f t="shared" si="1"/>
        <v>8860</v>
      </c>
      <c r="H14" s="142">
        <f t="shared" si="1"/>
        <v>547</v>
      </c>
      <c r="I14" s="143">
        <f t="shared" si="1"/>
        <v>27500</v>
      </c>
    </row>
    <row r="15" spans="2:9" ht="12.75">
      <c r="B15" s="46"/>
      <c r="C15" s="46"/>
      <c r="D15" s="46"/>
      <c r="E15" s="46"/>
      <c r="F15" s="46"/>
      <c r="G15" s="46"/>
      <c r="H15" s="46"/>
      <c r="I15" s="46"/>
    </row>
    <row r="16" spans="2:9" ht="12.75">
      <c r="B16" s="46"/>
      <c r="C16" s="46"/>
      <c r="D16" s="46"/>
      <c r="E16" s="46"/>
      <c r="F16" s="46"/>
      <c r="G16" s="46"/>
      <c r="H16" s="46"/>
      <c r="I16" s="46"/>
    </row>
    <row r="17" s="132" customFormat="1" ht="15">
      <c r="A17" s="132" t="s">
        <v>156</v>
      </c>
    </row>
    <row r="18" ht="13.5" thickBot="1"/>
    <row r="19" spans="1:3" ht="12.75">
      <c r="A19" s="5" t="s">
        <v>138</v>
      </c>
      <c r="B19" s="7" t="s">
        <v>157</v>
      </c>
      <c r="C19" s="10" t="s">
        <v>168</v>
      </c>
    </row>
    <row r="20" spans="1:3" ht="12.75">
      <c r="A20" s="11"/>
      <c r="B20" s="13" t="s">
        <v>158</v>
      </c>
      <c r="C20" s="16" t="s">
        <v>169</v>
      </c>
    </row>
    <row r="21" spans="1:3" ht="13.5" thickBot="1">
      <c r="A21" s="11"/>
      <c r="B21" s="13"/>
      <c r="C21" s="16" t="s">
        <v>147</v>
      </c>
    </row>
    <row r="22" spans="1:3" ht="12.75">
      <c r="A22" s="5"/>
      <c r="B22" s="6"/>
      <c r="C22" s="108"/>
    </row>
    <row r="23" spans="1:3" ht="12.75">
      <c r="A23" s="11" t="s">
        <v>150</v>
      </c>
      <c r="B23" s="95">
        <v>3796.43</v>
      </c>
      <c r="C23" s="145">
        <v>118</v>
      </c>
    </row>
    <row r="24" spans="1:3" ht="12.75">
      <c r="A24" s="11" t="s">
        <v>151</v>
      </c>
      <c r="B24" s="95">
        <v>6595.36</v>
      </c>
      <c r="C24" s="145">
        <v>134</v>
      </c>
    </row>
    <row r="25" spans="1:3" ht="12.75">
      <c r="A25" s="11" t="s">
        <v>152</v>
      </c>
      <c r="B25" s="95">
        <v>5132.31</v>
      </c>
      <c r="C25" s="145">
        <v>121</v>
      </c>
    </row>
    <row r="26" spans="1:3" ht="12.75">
      <c r="A26" s="11" t="s">
        <v>153</v>
      </c>
      <c r="B26" s="95">
        <v>3821.04</v>
      </c>
      <c r="C26" s="145">
        <v>94</v>
      </c>
    </row>
    <row r="27" spans="1:3" ht="12.75">
      <c r="A27" s="11" t="s">
        <v>154</v>
      </c>
      <c r="B27" s="95">
        <v>3746.21</v>
      </c>
      <c r="C27" s="145">
        <v>87</v>
      </c>
    </row>
    <row r="28" spans="1:3" ht="13.5" thickBot="1">
      <c r="A28" s="17" t="s">
        <v>155</v>
      </c>
      <c r="B28" s="149">
        <v>3803.18</v>
      </c>
      <c r="C28" s="147">
        <v>94</v>
      </c>
    </row>
    <row r="30" ht="12.75">
      <c r="B30" s="46"/>
    </row>
    <row r="31" spans="1:4" ht="12.75">
      <c r="A31" t="s">
        <v>171</v>
      </c>
      <c r="B31" s="46"/>
      <c r="C31" s="148">
        <v>125692</v>
      </c>
      <c r="D31" t="s">
        <v>159</v>
      </c>
    </row>
    <row r="32" spans="1:4" ht="12.75">
      <c r="A32" t="s">
        <v>160</v>
      </c>
      <c r="B32" s="46"/>
      <c r="C32" s="148">
        <v>4583</v>
      </c>
      <c r="D32" t="s">
        <v>161</v>
      </c>
    </row>
    <row r="33" ht="12.75">
      <c r="B33" s="46"/>
    </row>
    <row r="35" ht="12.75">
      <c r="A35" t="s">
        <v>162</v>
      </c>
    </row>
    <row r="36" ht="12.75">
      <c r="A36" t="s">
        <v>163</v>
      </c>
    </row>
    <row r="37" ht="12.75">
      <c r="A37" t="s">
        <v>164</v>
      </c>
    </row>
    <row r="38" ht="12.75">
      <c r="A38" t="s">
        <v>165</v>
      </c>
    </row>
    <row r="39" ht="12.75">
      <c r="A39" t="s">
        <v>166</v>
      </c>
    </row>
    <row r="40" ht="12.75">
      <c r="A40" t="s">
        <v>167</v>
      </c>
    </row>
  </sheetData>
  <sheetProtection/>
  <mergeCells count="1">
    <mergeCell ref="B3:H3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24">
      <selection activeCell="A1" sqref="A1:N58"/>
    </sheetView>
  </sheetViews>
  <sheetFormatPr defaultColWidth="9.140625" defaultRowHeight="12.75"/>
  <cols>
    <col min="1" max="1" width="34.28125" style="0" customWidth="1"/>
    <col min="2" max="7" width="9.7109375" style="0" customWidth="1"/>
    <col min="8" max="13" width="9.7109375" style="0" hidden="1" customWidth="1"/>
    <col min="14" max="14" width="10.7109375" style="0" customWidth="1"/>
  </cols>
  <sheetData>
    <row r="1" s="132" customFormat="1" ht="15">
      <c r="A1" s="132" t="s">
        <v>209</v>
      </c>
    </row>
    <row r="3" ht="13.5" thickBot="1"/>
    <row r="4" spans="1:14" ht="12.75">
      <c r="A4" s="118" t="s">
        <v>172</v>
      </c>
      <c r="B4" s="228" t="s">
        <v>193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30"/>
      <c r="N4" s="150"/>
    </row>
    <row r="5" spans="1:14" ht="15">
      <c r="A5" s="116"/>
      <c r="B5" s="78" t="s">
        <v>162</v>
      </c>
      <c r="C5" s="13" t="s">
        <v>163</v>
      </c>
      <c r="D5" s="13" t="s">
        <v>164</v>
      </c>
      <c r="E5" s="13" t="s">
        <v>165</v>
      </c>
      <c r="F5" s="13" t="s">
        <v>166</v>
      </c>
      <c r="G5" s="13" t="s">
        <v>167</v>
      </c>
      <c r="H5" s="13" t="s">
        <v>174</v>
      </c>
      <c r="I5" s="13" t="s">
        <v>175</v>
      </c>
      <c r="J5" s="13" t="s">
        <v>176</v>
      </c>
      <c r="K5" s="13" t="s">
        <v>177</v>
      </c>
      <c r="L5" s="13" t="s">
        <v>178</v>
      </c>
      <c r="M5" s="14" t="s">
        <v>179</v>
      </c>
      <c r="N5" s="153" t="s">
        <v>91</v>
      </c>
    </row>
    <row r="6" spans="1:14" ht="15.75" thickBot="1">
      <c r="A6" s="115"/>
      <c r="B6" s="17"/>
      <c r="C6" s="18"/>
      <c r="D6" s="18"/>
      <c r="E6" s="18"/>
      <c r="F6" s="18"/>
      <c r="G6" s="18"/>
      <c r="H6" s="18"/>
      <c r="I6" s="12"/>
      <c r="J6" s="12"/>
      <c r="K6" s="12"/>
      <c r="L6" s="12"/>
      <c r="M6" s="23"/>
      <c r="N6" s="156"/>
    </row>
    <row r="7" spans="1:14" ht="15" customHeight="1">
      <c r="A7" s="116" t="s">
        <v>194</v>
      </c>
      <c r="B7" s="181">
        <v>424</v>
      </c>
      <c r="C7" s="144">
        <v>0</v>
      </c>
      <c r="D7" s="144">
        <v>48</v>
      </c>
      <c r="E7" s="144">
        <v>154</v>
      </c>
      <c r="F7" s="144">
        <v>0</v>
      </c>
      <c r="G7" s="144">
        <v>182</v>
      </c>
      <c r="H7" s="144">
        <v>0</v>
      </c>
      <c r="I7" s="139">
        <v>0</v>
      </c>
      <c r="J7" s="139"/>
      <c r="K7" s="139"/>
      <c r="L7" s="139"/>
      <c r="M7" s="160"/>
      <c r="N7" s="167">
        <f>SUM(B7:M7)</f>
        <v>808</v>
      </c>
    </row>
    <row r="8" spans="1:14" ht="15" customHeight="1">
      <c r="A8" s="116" t="s">
        <v>195</v>
      </c>
      <c r="B8" s="181">
        <v>119</v>
      </c>
      <c r="C8" s="144">
        <v>0</v>
      </c>
      <c r="D8" s="144">
        <v>125</v>
      </c>
      <c r="E8" s="144">
        <v>0</v>
      </c>
      <c r="F8" s="144">
        <v>101</v>
      </c>
      <c r="G8" s="144">
        <v>94</v>
      </c>
      <c r="H8" s="144">
        <v>0</v>
      </c>
      <c r="I8" s="144">
        <v>0</v>
      </c>
      <c r="J8" s="144"/>
      <c r="K8" s="144"/>
      <c r="L8" s="144"/>
      <c r="M8" s="166"/>
      <c r="N8" s="167">
        <f>SUM(B8:M8)</f>
        <v>439</v>
      </c>
    </row>
    <row r="9" spans="1:14" ht="15" customHeight="1">
      <c r="A9" s="116" t="s">
        <v>182</v>
      </c>
      <c r="B9" s="181">
        <v>0</v>
      </c>
      <c r="C9" s="144">
        <v>136</v>
      </c>
      <c r="D9" s="144">
        <v>0</v>
      </c>
      <c r="E9" s="144">
        <v>0</v>
      </c>
      <c r="F9" s="144">
        <v>137</v>
      </c>
      <c r="G9" s="144">
        <v>0</v>
      </c>
      <c r="H9" s="144">
        <v>0</v>
      </c>
      <c r="I9" s="144">
        <v>0</v>
      </c>
      <c r="J9" s="144"/>
      <c r="K9" s="144"/>
      <c r="L9" s="144"/>
      <c r="M9" s="166"/>
      <c r="N9" s="167">
        <f aca="true" t="shared" si="0" ref="N9:N24">SUM(B9:M9)</f>
        <v>273</v>
      </c>
    </row>
    <row r="10" spans="1:14" ht="15" customHeight="1">
      <c r="A10" s="116" t="s">
        <v>186</v>
      </c>
      <c r="B10" s="181">
        <v>0</v>
      </c>
      <c r="C10" s="144">
        <v>167</v>
      </c>
      <c r="D10" s="144">
        <v>0</v>
      </c>
      <c r="E10" s="144">
        <v>251</v>
      </c>
      <c r="F10" s="144">
        <v>0</v>
      </c>
      <c r="G10" s="144">
        <v>0</v>
      </c>
      <c r="H10" s="144">
        <v>0</v>
      </c>
      <c r="I10" s="144">
        <v>0</v>
      </c>
      <c r="J10" s="144"/>
      <c r="K10" s="144"/>
      <c r="L10" s="144"/>
      <c r="M10" s="166"/>
      <c r="N10" s="167">
        <f t="shared" si="0"/>
        <v>418</v>
      </c>
    </row>
    <row r="11" spans="1:14" ht="15" customHeight="1">
      <c r="A11" s="116" t="s">
        <v>183</v>
      </c>
      <c r="B11" s="181">
        <v>0</v>
      </c>
      <c r="C11" s="144">
        <v>0</v>
      </c>
      <c r="D11" s="144">
        <v>0</v>
      </c>
      <c r="E11" s="144">
        <v>260</v>
      </c>
      <c r="F11" s="144">
        <v>0</v>
      </c>
      <c r="G11" s="144">
        <v>0</v>
      </c>
      <c r="H11" s="144">
        <v>0</v>
      </c>
      <c r="I11" s="144">
        <v>0</v>
      </c>
      <c r="J11" s="144"/>
      <c r="K11" s="144"/>
      <c r="L11" s="144"/>
      <c r="M11" s="166"/>
      <c r="N11" s="167">
        <f t="shared" si="0"/>
        <v>260</v>
      </c>
    </row>
    <row r="12" spans="1:14" ht="15" customHeight="1">
      <c r="A12" s="116" t="s">
        <v>184</v>
      </c>
      <c r="B12" s="181">
        <v>0</v>
      </c>
      <c r="C12" s="144">
        <v>0</v>
      </c>
      <c r="D12" s="144">
        <v>179</v>
      </c>
      <c r="E12" s="144">
        <v>0</v>
      </c>
      <c r="F12" s="144">
        <v>215</v>
      </c>
      <c r="G12" s="144">
        <v>0</v>
      </c>
      <c r="H12" s="144">
        <v>0</v>
      </c>
      <c r="I12" s="144">
        <v>0</v>
      </c>
      <c r="J12" s="144"/>
      <c r="K12" s="144"/>
      <c r="L12" s="144"/>
      <c r="M12" s="166"/>
      <c r="N12" s="167">
        <f t="shared" si="0"/>
        <v>394</v>
      </c>
    </row>
    <row r="13" spans="1:14" ht="15" customHeight="1">
      <c r="A13" s="116" t="s">
        <v>185</v>
      </c>
      <c r="B13" s="181">
        <v>0</v>
      </c>
      <c r="C13" s="144">
        <v>0</v>
      </c>
      <c r="D13" s="144">
        <v>0</v>
      </c>
      <c r="E13" s="144">
        <v>0</v>
      </c>
      <c r="F13" s="144">
        <v>197</v>
      </c>
      <c r="G13" s="144">
        <v>0</v>
      </c>
      <c r="H13" s="144">
        <v>0</v>
      </c>
      <c r="I13" s="144">
        <v>0</v>
      </c>
      <c r="J13" s="144"/>
      <c r="K13" s="144"/>
      <c r="L13" s="144"/>
      <c r="M13" s="166"/>
      <c r="N13" s="167">
        <f t="shared" si="0"/>
        <v>197</v>
      </c>
    </row>
    <row r="14" spans="1:14" ht="15" customHeight="1">
      <c r="A14" s="116" t="s">
        <v>187</v>
      </c>
      <c r="B14" s="181">
        <v>104</v>
      </c>
      <c r="C14" s="144">
        <v>89</v>
      </c>
      <c r="D14" s="144">
        <v>0</v>
      </c>
      <c r="E14" s="144">
        <v>126</v>
      </c>
      <c r="F14" s="144">
        <v>47</v>
      </c>
      <c r="G14" s="144">
        <v>156</v>
      </c>
      <c r="H14" s="144">
        <v>0</v>
      </c>
      <c r="I14" s="144">
        <v>0</v>
      </c>
      <c r="J14" s="144"/>
      <c r="K14" s="144"/>
      <c r="L14" s="144"/>
      <c r="M14" s="166"/>
      <c r="N14" s="167">
        <f t="shared" si="0"/>
        <v>522</v>
      </c>
    </row>
    <row r="15" spans="1:14" ht="15" customHeight="1">
      <c r="A15" s="116" t="s">
        <v>196</v>
      </c>
      <c r="B15" s="181">
        <v>64</v>
      </c>
      <c r="C15" s="144">
        <v>35</v>
      </c>
      <c r="D15" s="144">
        <v>0</v>
      </c>
      <c r="E15" s="144">
        <v>0</v>
      </c>
      <c r="F15" s="144">
        <v>0</v>
      </c>
      <c r="G15" s="144">
        <v>55</v>
      </c>
      <c r="H15" s="144">
        <v>0</v>
      </c>
      <c r="I15" s="144">
        <v>0</v>
      </c>
      <c r="J15" s="144"/>
      <c r="K15" s="144"/>
      <c r="L15" s="144"/>
      <c r="M15" s="166"/>
      <c r="N15" s="167">
        <f t="shared" si="0"/>
        <v>154</v>
      </c>
    </row>
    <row r="16" spans="1:14" ht="15" customHeight="1">
      <c r="A16" s="116" t="s">
        <v>197</v>
      </c>
      <c r="B16" s="181">
        <v>0</v>
      </c>
      <c r="C16" s="144">
        <v>0</v>
      </c>
      <c r="D16" s="144">
        <v>10</v>
      </c>
      <c r="E16" s="144">
        <v>122</v>
      </c>
      <c r="F16" s="144">
        <v>169</v>
      </c>
      <c r="G16" s="144">
        <v>0</v>
      </c>
      <c r="H16" s="144">
        <v>0</v>
      </c>
      <c r="I16" s="144">
        <v>0</v>
      </c>
      <c r="J16" s="144"/>
      <c r="K16" s="144"/>
      <c r="L16" s="144"/>
      <c r="M16" s="166"/>
      <c r="N16" s="167">
        <f t="shared" si="0"/>
        <v>301</v>
      </c>
    </row>
    <row r="17" spans="1:14" ht="15" customHeight="1">
      <c r="A17" s="116" t="s">
        <v>198</v>
      </c>
      <c r="B17" s="181">
        <v>0</v>
      </c>
      <c r="C17" s="144">
        <v>0</v>
      </c>
      <c r="D17" s="144">
        <v>0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144"/>
      <c r="K17" s="144"/>
      <c r="L17" s="144"/>
      <c r="M17" s="166"/>
      <c r="N17" s="167">
        <f t="shared" si="0"/>
        <v>0</v>
      </c>
    </row>
    <row r="18" spans="1:14" ht="15" customHeight="1">
      <c r="A18" s="116" t="s">
        <v>199</v>
      </c>
      <c r="B18" s="181">
        <v>0</v>
      </c>
      <c r="C18" s="144">
        <v>0</v>
      </c>
      <c r="D18" s="144">
        <v>0</v>
      </c>
      <c r="E18" s="144">
        <v>0</v>
      </c>
      <c r="F18" s="144">
        <v>0</v>
      </c>
      <c r="G18" s="144">
        <v>188</v>
      </c>
      <c r="H18" s="144">
        <v>0</v>
      </c>
      <c r="I18" s="144">
        <v>0</v>
      </c>
      <c r="J18" s="144"/>
      <c r="K18" s="144"/>
      <c r="L18" s="144"/>
      <c r="M18" s="166"/>
      <c r="N18" s="167">
        <f t="shared" si="0"/>
        <v>188</v>
      </c>
    </row>
    <row r="19" spans="1:14" ht="15" customHeight="1">
      <c r="A19" s="116" t="s">
        <v>200</v>
      </c>
      <c r="B19" s="181">
        <v>49</v>
      </c>
      <c r="C19" s="144">
        <v>0</v>
      </c>
      <c r="D19" s="144">
        <v>0</v>
      </c>
      <c r="E19" s="144">
        <v>27</v>
      </c>
      <c r="F19" s="144">
        <v>68</v>
      </c>
      <c r="G19" s="144">
        <v>0</v>
      </c>
      <c r="H19" s="144">
        <v>0</v>
      </c>
      <c r="I19" s="144">
        <v>0</v>
      </c>
      <c r="J19" s="144"/>
      <c r="K19" s="144"/>
      <c r="L19" s="144"/>
      <c r="M19" s="166"/>
      <c r="N19" s="167">
        <f t="shared" si="0"/>
        <v>144</v>
      </c>
    </row>
    <row r="20" spans="1:14" ht="15" customHeight="1">
      <c r="A20" s="116" t="s">
        <v>201</v>
      </c>
      <c r="B20" s="181">
        <v>183</v>
      </c>
      <c r="C20" s="144">
        <v>0</v>
      </c>
      <c r="D20" s="144">
        <v>0</v>
      </c>
      <c r="E20" s="144">
        <v>144</v>
      </c>
      <c r="F20" s="144">
        <v>0</v>
      </c>
      <c r="G20" s="144">
        <v>0</v>
      </c>
      <c r="H20" s="144">
        <v>0</v>
      </c>
      <c r="I20" s="144">
        <v>0</v>
      </c>
      <c r="J20" s="144"/>
      <c r="K20" s="144"/>
      <c r="L20" s="144"/>
      <c r="M20" s="166"/>
      <c r="N20" s="167">
        <f t="shared" si="0"/>
        <v>327</v>
      </c>
    </row>
    <row r="21" spans="1:14" ht="15" customHeight="1">
      <c r="A21" s="116" t="s">
        <v>202</v>
      </c>
      <c r="B21" s="181">
        <v>0</v>
      </c>
      <c r="C21" s="144">
        <v>0</v>
      </c>
      <c r="D21" s="144">
        <v>165</v>
      </c>
      <c r="E21" s="144">
        <v>0</v>
      </c>
      <c r="F21" s="144">
        <v>0</v>
      </c>
      <c r="G21" s="144">
        <v>0</v>
      </c>
      <c r="H21" s="144">
        <v>0</v>
      </c>
      <c r="I21" s="144">
        <v>0</v>
      </c>
      <c r="J21" s="144"/>
      <c r="K21" s="144"/>
      <c r="L21" s="144"/>
      <c r="M21" s="166"/>
      <c r="N21" s="167">
        <f t="shared" si="0"/>
        <v>165</v>
      </c>
    </row>
    <row r="22" spans="1:14" ht="15" customHeight="1">
      <c r="A22" s="116" t="s">
        <v>203</v>
      </c>
      <c r="B22" s="181">
        <v>0</v>
      </c>
      <c r="C22" s="144">
        <v>0</v>
      </c>
      <c r="D22" s="144">
        <v>0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  <c r="J22" s="144"/>
      <c r="K22" s="144"/>
      <c r="L22" s="144"/>
      <c r="M22" s="166"/>
      <c r="N22" s="167">
        <f t="shared" si="0"/>
        <v>0</v>
      </c>
    </row>
    <row r="23" spans="1:14" ht="15" customHeight="1">
      <c r="A23" s="116" t="s">
        <v>204</v>
      </c>
      <c r="B23" s="181">
        <v>0</v>
      </c>
      <c r="C23" s="144">
        <v>149</v>
      </c>
      <c r="D23" s="144">
        <v>0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  <c r="J23" s="144"/>
      <c r="K23" s="144"/>
      <c r="L23" s="144"/>
      <c r="M23" s="166"/>
      <c r="N23" s="167">
        <f t="shared" si="0"/>
        <v>149</v>
      </c>
    </row>
    <row r="24" spans="1:14" ht="15" customHeight="1" thickBot="1">
      <c r="A24" s="116" t="s">
        <v>205</v>
      </c>
      <c r="B24" s="181">
        <v>894</v>
      </c>
      <c r="C24" s="144">
        <v>565</v>
      </c>
      <c r="D24" s="144">
        <v>648</v>
      </c>
      <c r="E24" s="144">
        <v>878</v>
      </c>
      <c r="F24" s="144">
        <v>727</v>
      </c>
      <c r="G24" s="144">
        <v>409</v>
      </c>
      <c r="H24" s="144">
        <v>0</v>
      </c>
      <c r="I24" s="146">
        <v>0</v>
      </c>
      <c r="J24" s="146"/>
      <c r="K24" s="146"/>
      <c r="L24" s="146"/>
      <c r="M24" s="171"/>
      <c r="N24" s="167">
        <f t="shared" si="0"/>
        <v>4121</v>
      </c>
    </row>
    <row r="25" spans="1:14" ht="15" customHeight="1">
      <c r="A25" s="118"/>
      <c r="B25" s="70"/>
      <c r="C25" s="183"/>
      <c r="D25" s="6"/>
      <c r="E25" s="6"/>
      <c r="F25" s="6"/>
      <c r="G25" s="6"/>
      <c r="H25" s="6"/>
      <c r="I25" s="12"/>
      <c r="J25" s="12"/>
      <c r="K25" s="12"/>
      <c r="L25" s="12"/>
      <c r="M25" s="23"/>
      <c r="N25" s="184"/>
    </row>
    <row r="26" spans="1:14" s="132" customFormat="1" ht="15" customHeight="1" thickBot="1">
      <c r="A26" s="156" t="s">
        <v>91</v>
      </c>
      <c r="B26" s="182">
        <f aca="true" t="shared" si="1" ref="B26:N26">SUM(B7:B24)</f>
        <v>1837</v>
      </c>
      <c r="C26" s="142">
        <f t="shared" si="1"/>
        <v>1141</v>
      </c>
      <c r="D26" s="142">
        <f>SUM(D7:D24)</f>
        <v>1175</v>
      </c>
      <c r="E26" s="142">
        <f>SUM(E7:E24)</f>
        <v>1962</v>
      </c>
      <c r="F26" s="142">
        <f>SUM(F7:F24)</f>
        <v>1661</v>
      </c>
      <c r="G26" s="142">
        <f t="shared" si="1"/>
        <v>1084</v>
      </c>
      <c r="H26" s="142">
        <f t="shared" si="1"/>
        <v>0</v>
      </c>
      <c r="I26" s="142">
        <f t="shared" si="1"/>
        <v>0</v>
      </c>
      <c r="J26" s="142">
        <f t="shared" si="1"/>
        <v>0</v>
      </c>
      <c r="K26" s="142">
        <f t="shared" si="1"/>
        <v>0</v>
      </c>
      <c r="L26" s="142">
        <f t="shared" si="1"/>
        <v>0</v>
      </c>
      <c r="M26" s="142">
        <f t="shared" si="1"/>
        <v>0</v>
      </c>
      <c r="N26" s="177">
        <f t="shared" si="1"/>
        <v>8860</v>
      </c>
    </row>
    <row r="28" ht="12.75">
      <c r="A28" t="s">
        <v>92</v>
      </c>
    </row>
    <row r="29" spans="1:3" ht="12.75">
      <c r="A29" s="185" t="s">
        <v>206</v>
      </c>
      <c r="B29" s="46">
        <v>4739</v>
      </c>
      <c r="C29" t="s">
        <v>207</v>
      </c>
    </row>
    <row r="30" spans="1:3" ht="12.75">
      <c r="A30" s="185" t="s">
        <v>208</v>
      </c>
      <c r="B30" s="46">
        <v>4121</v>
      </c>
      <c r="C30" t="s">
        <v>207</v>
      </c>
    </row>
    <row r="31" ht="12.75">
      <c r="B31" s="46"/>
    </row>
    <row r="32" ht="12.75">
      <c r="B32" s="46"/>
    </row>
    <row r="33" s="132" customFormat="1" ht="15">
      <c r="A33" s="132" t="s">
        <v>210</v>
      </c>
    </row>
    <row r="35" ht="13.5" thickBot="1"/>
    <row r="36" spans="1:3" ht="12.75">
      <c r="A36" s="118" t="s">
        <v>172</v>
      </c>
      <c r="B36" s="186" t="s">
        <v>32</v>
      </c>
      <c r="C36" s="187" t="s">
        <v>74</v>
      </c>
    </row>
    <row r="37" spans="1:3" ht="12.75">
      <c r="A37" s="116"/>
      <c r="B37" s="11"/>
      <c r="C37" s="25"/>
    </row>
    <row r="38" spans="1:3" ht="13.5" thickBot="1">
      <c r="A38" s="115"/>
      <c r="B38" s="11"/>
      <c r="C38" s="25"/>
    </row>
    <row r="39" spans="1:3" ht="15" customHeight="1">
      <c r="A39" s="116" t="s">
        <v>194</v>
      </c>
      <c r="B39" s="160">
        <v>586</v>
      </c>
      <c r="C39" s="180">
        <f>N7</f>
        <v>808</v>
      </c>
    </row>
    <row r="40" spans="1:3" ht="15" customHeight="1">
      <c r="A40" s="116" t="s">
        <v>195</v>
      </c>
      <c r="B40" s="166">
        <v>411</v>
      </c>
      <c r="C40" s="145">
        <f aca="true" t="shared" si="2" ref="C40:C56">N8</f>
        <v>439</v>
      </c>
    </row>
    <row r="41" spans="1:3" ht="15" customHeight="1">
      <c r="A41" s="116" t="s">
        <v>182</v>
      </c>
      <c r="B41" s="166">
        <v>297</v>
      </c>
      <c r="C41" s="145">
        <f t="shared" si="2"/>
        <v>273</v>
      </c>
    </row>
    <row r="42" spans="1:3" ht="15" customHeight="1">
      <c r="A42" s="116" t="s">
        <v>186</v>
      </c>
      <c r="B42" s="166">
        <v>279</v>
      </c>
      <c r="C42" s="145">
        <f t="shared" si="2"/>
        <v>418</v>
      </c>
    </row>
    <row r="43" spans="1:3" ht="15" customHeight="1">
      <c r="A43" s="116" t="s">
        <v>183</v>
      </c>
      <c r="B43" s="166">
        <v>869</v>
      </c>
      <c r="C43" s="145">
        <f t="shared" si="2"/>
        <v>260</v>
      </c>
    </row>
    <row r="44" spans="1:3" ht="15" customHeight="1">
      <c r="A44" s="116" t="s">
        <v>184</v>
      </c>
      <c r="B44" s="166">
        <v>426</v>
      </c>
      <c r="C44" s="145">
        <f t="shared" si="2"/>
        <v>394</v>
      </c>
    </row>
    <row r="45" spans="1:3" ht="15" customHeight="1">
      <c r="A45" s="116" t="s">
        <v>185</v>
      </c>
      <c r="B45" s="166">
        <v>496</v>
      </c>
      <c r="C45" s="145">
        <f t="shared" si="2"/>
        <v>197</v>
      </c>
    </row>
    <row r="46" spans="1:3" ht="15" customHeight="1">
      <c r="A46" s="116" t="s">
        <v>187</v>
      </c>
      <c r="B46" s="166">
        <v>934</v>
      </c>
      <c r="C46" s="145">
        <f t="shared" si="2"/>
        <v>522</v>
      </c>
    </row>
    <row r="47" spans="1:3" ht="15" customHeight="1">
      <c r="A47" s="116" t="s">
        <v>196</v>
      </c>
      <c r="B47" s="166">
        <v>105</v>
      </c>
      <c r="C47" s="145">
        <f t="shared" si="2"/>
        <v>154</v>
      </c>
    </row>
    <row r="48" spans="1:3" ht="15" customHeight="1">
      <c r="A48" s="116" t="s">
        <v>197</v>
      </c>
      <c r="B48" s="166">
        <v>121</v>
      </c>
      <c r="C48" s="145">
        <f t="shared" si="2"/>
        <v>301</v>
      </c>
    </row>
    <row r="49" spans="1:3" ht="15" customHeight="1">
      <c r="A49" s="116" t="s">
        <v>198</v>
      </c>
      <c r="B49" s="166">
        <v>0</v>
      </c>
      <c r="C49" s="145">
        <f t="shared" si="2"/>
        <v>0</v>
      </c>
    </row>
    <row r="50" spans="1:3" ht="15" customHeight="1">
      <c r="A50" s="116" t="s">
        <v>199</v>
      </c>
      <c r="B50" s="166">
        <v>116</v>
      </c>
      <c r="C50" s="145">
        <f t="shared" si="2"/>
        <v>188</v>
      </c>
    </row>
    <row r="51" spans="1:3" ht="15" customHeight="1">
      <c r="A51" s="116" t="s">
        <v>200</v>
      </c>
      <c r="B51" s="166">
        <v>130</v>
      </c>
      <c r="C51" s="145">
        <f t="shared" si="2"/>
        <v>144</v>
      </c>
    </row>
    <row r="52" spans="1:3" ht="15" customHeight="1">
      <c r="A52" s="116" t="s">
        <v>201</v>
      </c>
      <c r="B52" s="166">
        <v>130</v>
      </c>
      <c r="C52" s="145">
        <f t="shared" si="2"/>
        <v>327</v>
      </c>
    </row>
    <row r="53" spans="1:3" ht="15" customHeight="1">
      <c r="A53" s="116" t="s">
        <v>202</v>
      </c>
      <c r="B53" s="166">
        <v>140</v>
      </c>
      <c r="C53" s="145">
        <f t="shared" si="2"/>
        <v>165</v>
      </c>
    </row>
    <row r="54" spans="1:3" ht="15" customHeight="1">
      <c r="A54" s="116" t="s">
        <v>203</v>
      </c>
      <c r="B54" s="166">
        <v>42</v>
      </c>
      <c r="C54" s="145">
        <f t="shared" si="2"/>
        <v>0</v>
      </c>
    </row>
    <row r="55" spans="1:3" ht="15" customHeight="1">
      <c r="A55" s="116" t="s">
        <v>204</v>
      </c>
      <c r="B55" s="166">
        <v>80</v>
      </c>
      <c r="C55" s="145">
        <f t="shared" si="2"/>
        <v>149</v>
      </c>
    </row>
    <row r="56" spans="1:3" ht="15" customHeight="1" thickBot="1">
      <c r="A56" s="116" t="s">
        <v>205</v>
      </c>
      <c r="B56" s="171">
        <v>5410</v>
      </c>
      <c r="C56" s="147">
        <f t="shared" si="2"/>
        <v>4121</v>
      </c>
    </row>
    <row r="57" spans="1:3" ht="12.75">
      <c r="A57" s="118"/>
      <c r="B57" s="181"/>
      <c r="C57" s="145"/>
    </row>
    <row r="58" spans="1:3" ht="15.75" thickBot="1">
      <c r="A58" s="156" t="s">
        <v>91</v>
      </c>
      <c r="B58" s="182">
        <f>SUM(B39:B57)</f>
        <v>10572</v>
      </c>
      <c r="C58" s="143">
        <f>SUM(C39:C57)</f>
        <v>8860</v>
      </c>
    </row>
  </sheetData>
  <sheetProtection/>
  <mergeCells count="1">
    <mergeCell ref="B4:M4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zoomScale="75" zoomScaleNormal="75" zoomScalePageLayoutView="0" workbookViewId="0" topLeftCell="A6">
      <selection activeCell="A1" sqref="A1:N42"/>
    </sheetView>
  </sheetViews>
  <sheetFormatPr defaultColWidth="9.140625" defaultRowHeight="12.75"/>
  <cols>
    <col min="1" max="1" width="23.8515625" style="0" customWidth="1"/>
    <col min="2" max="7" width="10.57421875" style="0" customWidth="1"/>
    <col min="8" max="13" width="10.57421875" style="0" hidden="1" customWidth="1"/>
    <col min="14" max="14" width="10.57421875" style="0" customWidth="1"/>
  </cols>
  <sheetData>
    <row r="1" s="132" customFormat="1" ht="15">
      <c r="A1" s="132" t="s">
        <v>191</v>
      </c>
    </row>
    <row r="2" s="132" customFormat="1" ht="15"/>
    <row r="3" ht="13.5" thickBot="1"/>
    <row r="4" spans="1:14" ht="12.75">
      <c r="A4" s="118" t="s">
        <v>172</v>
      </c>
      <c r="B4" s="228" t="s">
        <v>173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150"/>
    </row>
    <row r="5" spans="1:14" ht="15">
      <c r="A5" s="116"/>
      <c r="B5" s="151" t="s">
        <v>162</v>
      </c>
      <c r="C5" s="151" t="s">
        <v>163</v>
      </c>
      <c r="D5" s="151" t="s">
        <v>164</v>
      </c>
      <c r="E5" s="151" t="s">
        <v>165</v>
      </c>
      <c r="F5" s="151" t="s">
        <v>166</v>
      </c>
      <c r="G5" s="76" t="s">
        <v>167</v>
      </c>
      <c r="H5" s="122" t="s">
        <v>174</v>
      </c>
      <c r="I5" s="121" t="s">
        <v>175</v>
      </c>
      <c r="J5" s="152" t="s">
        <v>176</v>
      </c>
      <c r="K5" s="122" t="s">
        <v>177</v>
      </c>
      <c r="L5" s="122" t="s">
        <v>178</v>
      </c>
      <c r="M5" s="152" t="s">
        <v>179</v>
      </c>
      <c r="N5" s="153" t="s">
        <v>91</v>
      </c>
    </row>
    <row r="6" spans="1:14" ht="15.75" thickBot="1">
      <c r="A6" s="115"/>
      <c r="B6" s="154"/>
      <c r="C6" s="18"/>
      <c r="D6" s="18"/>
      <c r="E6" s="18"/>
      <c r="F6" s="18"/>
      <c r="G6" s="155"/>
      <c r="H6" s="18"/>
      <c r="I6" s="125"/>
      <c r="J6" s="155"/>
      <c r="K6" s="18"/>
      <c r="L6" s="18"/>
      <c r="M6" s="155"/>
      <c r="N6" s="156"/>
    </row>
    <row r="7" spans="1:14" ht="15">
      <c r="A7" s="118" t="s">
        <v>180</v>
      </c>
      <c r="B7" s="157">
        <v>32</v>
      </c>
      <c r="C7" s="158">
        <v>25</v>
      </c>
      <c r="D7" s="158">
        <v>21</v>
      </c>
      <c r="E7" s="158">
        <v>35</v>
      </c>
      <c r="F7" s="158">
        <v>31</v>
      </c>
      <c r="G7" s="159">
        <v>25</v>
      </c>
      <c r="H7" s="6"/>
      <c r="I7" s="126"/>
      <c r="J7" s="160"/>
      <c r="K7" s="139"/>
      <c r="L7" s="139"/>
      <c r="M7" s="160"/>
      <c r="N7" s="161">
        <f>SUM(B7:J7)</f>
        <v>169</v>
      </c>
    </row>
    <row r="8" spans="1:14" ht="15" customHeight="1">
      <c r="A8" s="116" t="s">
        <v>181</v>
      </c>
      <c r="B8" s="162">
        <v>72</v>
      </c>
      <c r="C8" s="163">
        <v>56</v>
      </c>
      <c r="D8" s="163">
        <v>48</v>
      </c>
      <c r="E8" s="163">
        <v>84</v>
      </c>
      <c r="F8" s="163">
        <v>75</v>
      </c>
      <c r="G8" s="164">
        <v>56</v>
      </c>
      <c r="H8" s="12"/>
      <c r="I8" s="165"/>
      <c r="J8" s="166"/>
      <c r="K8" s="144"/>
      <c r="L8" s="144"/>
      <c r="M8" s="166"/>
      <c r="N8" s="167">
        <f aca="true" t="shared" si="0" ref="N8:N17">SUM(B8:K8)</f>
        <v>391</v>
      </c>
    </row>
    <row r="9" spans="1:14" ht="15" customHeight="1">
      <c r="A9" s="116" t="s">
        <v>182</v>
      </c>
      <c r="B9" s="162">
        <v>0</v>
      </c>
      <c r="C9" s="163">
        <v>10</v>
      </c>
      <c r="D9" s="163">
        <v>0</v>
      </c>
      <c r="E9" s="163">
        <v>0</v>
      </c>
      <c r="F9" s="163">
        <v>10</v>
      </c>
      <c r="G9" s="164">
        <v>0</v>
      </c>
      <c r="H9" s="12"/>
      <c r="I9" s="165"/>
      <c r="J9" s="166"/>
      <c r="K9" s="144"/>
      <c r="L9" s="144"/>
      <c r="M9" s="166"/>
      <c r="N9" s="167">
        <f t="shared" si="0"/>
        <v>20</v>
      </c>
    </row>
    <row r="10" spans="1:14" ht="15" customHeight="1">
      <c r="A10" s="116" t="s">
        <v>183</v>
      </c>
      <c r="B10" s="162">
        <v>0</v>
      </c>
      <c r="C10" s="163">
        <v>0</v>
      </c>
      <c r="D10" s="163">
        <v>0</v>
      </c>
      <c r="E10" s="163">
        <v>13</v>
      </c>
      <c r="F10" s="163">
        <v>0</v>
      </c>
      <c r="G10" s="164">
        <v>0</v>
      </c>
      <c r="H10" s="12"/>
      <c r="I10" s="165"/>
      <c r="J10" s="166"/>
      <c r="K10" s="144"/>
      <c r="L10" s="144"/>
      <c r="M10" s="166"/>
      <c r="N10" s="167">
        <f t="shared" si="0"/>
        <v>13</v>
      </c>
    </row>
    <row r="11" spans="1:14" ht="15" customHeight="1">
      <c r="A11" s="116" t="s">
        <v>184</v>
      </c>
      <c r="B11" s="162">
        <v>0</v>
      </c>
      <c r="C11" s="163">
        <v>0</v>
      </c>
      <c r="D11" s="163">
        <v>10</v>
      </c>
      <c r="E11" s="163">
        <v>0</v>
      </c>
      <c r="F11" s="163">
        <v>25</v>
      </c>
      <c r="G11" s="164">
        <v>0</v>
      </c>
      <c r="H11" s="12"/>
      <c r="I11" s="165"/>
      <c r="J11" s="166"/>
      <c r="K11" s="144"/>
      <c r="L11" s="144"/>
      <c r="M11" s="166"/>
      <c r="N11" s="167">
        <f t="shared" si="0"/>
        <v>35</v>
      </c>
    </row>
    <row r="12" spans="1:14" ht="15" customHeight="1">
      <c r="A12" s="116" t="s">
        <v>185</v>
      </c>
      <c r="B12" s="162">
        <v>0</v>
      </c>
      <c r="C12" s="163">
        <v>0</v>
      </c>
      <c r="D12" s="163">
        <v>0</v>
      </c>
      <c r="E12" s="163">
        <v>0</v>
      </c>
      <c r="F12" s="163">
        <v>20</v>
      </c>
      <c r="G12" s="164">
        <v>0</v>
      </c>
      <c r="H12" s="12"/>
      <c r="I12" s="165"/>
      <c r="J12" s="166"/>
      <c r="K12" s="144"/>
      <c r="L12" s="144"/>
      <c r="M12" s="166"/>
      <c r="N12" s="167">
        <f t="shared" si="0"/>
        <v>20</v>
      </c>
    </row>
    <row r="13" spans="1:14" ht="15" customHeight="1">
      <c r="A13" s="116" t="s">
        <v>186</v>
      </c>
      <c r="B13" s="162">
        <v>0</v>
      </c>
      <c r="C13" s="163">
        <v>10</v>
      </c>
      <c r="D13" s="163">
        <v>0</v>
      </c>
      <c r="E13" s="163">
        <v>10</v>
      </c>
      <c r="F13" s="163">
        <v>0</v>
      </c>
      <c r="G13" s="164">
        <v>0</v>
      </c>
      <c r="H13" s="12"/>
      <c r="I13" s="165"/>
      <c r="J13" s="166"/>
      <c r="K13" s="144"/>
      <c r="L13" s="144"/>
      <c r="M13" s="166"/>
      <c r="N13" s="167">
        <f t="shared" si="0"/>
        <v>20</v>
      </c>
    </row>
    <row r="14" spans="1:14" ht="15" customHeight="1">
      <c r="A14" s="116" t="s">
        <v>187</v>
      </c>
      <c r="B14" s="162">
        <v>8</v>
      </c>
      <c r="C14" s="163">
        <v>8</v>
      </c>
      <c r="D14" s="163">
        <v>0</v>
      </c>
      <c r="E14" s="163">
        <v>11</v>
      </c>
      <c r="F14" s="163">
        <v>8</v>
      </c>
      <c r="G14" s="164">
        <v>10</v>
      </c>
      <c r="H14" s="12"/>
      <c r="I14" s="165"/>
      <c r="J14" s="166"/>
      <c r="K14" s="144"/>
      <c r="L14" s="144"/>
      <c r="M14" s="166"/>
      <c r="N14" s="167">
        <f t="shared" si="0"/>
        <v>45</v>
      </c>
    </row>
    <row r="15" spans="1:14" ht="15" customHeight="1">
      <c r="A15" s="116" t="s">
        <v>188</v>
      </c>
      <c r="B15" s="162">
        <v>20</v>
      </c>
      <c r="C15" s="163">
        <v>0</v>
      </c>
      <c r="D15" s="163">
        <v>2</v>
      </c>
      <c r="E15" s="163">
        <v>8</v>
      </c>
      <c r="F15" s="163">
        <v>0</v>
      </c>
      <c r="G15" s="164">
        <v>10</v>
      </c>
      <c r="H15" s="12"/>
      <c r="I15" s="165"/>
      <c r="J15" s="166"/>
      <c r="K15" s="144"/>
      <c r="L15" s="144"/>
      <c r="M15" s="166"/>
      <c r="N15" s="167">
        <f t="shared" si="0"/>
        <v>40</v>
      </c>
    </row>
    <row r="16" spans="1:14" ht="15" customHeight="1">
      <c r="A16" s="116" t="s">
        <v>189</v>
      </c>
      <c r="B16" s="162">
        <v>8</v>
      </c>
      <c r="C16" s="163">
        <v>0</v>
      </c>
      <c r="D16" s="163">
        <v>12</v>
      </c>
      <c r="E16" s="163">
        <v>0</v>
      </c>
      <c r="F16" s="163">
        <v>10</v>
      </c>
      <c r="G16" s="164">
        <v>8</v>
      </c>
      <c r="H16" s="12"/>
      <c r="I16" s="165"/>
      <c r="J16" s="166"/>
      <c r="K16" s="144"/>
      <c r="L16" s="144"/>
      <c r="M16" s="166"/>
      <c r="N16" s="167">
        <f t="shared" si="0"/>
        <v>38</v>
      </c>
    </row>
    <row r="17" spans="1:14" ht="15" customHeight="1">
      <c r="A17" s="116" t="s">
        <v>190</v>
      </c>
      <c r="B17" s="162">
        <v>18</v>
      </c>
      <c r="C17" s="163">
        <v>25</v>
      </c>
      <c r="D17" s="163">
        <v>9</v>
      </c>
      <c r="E17" s="163">
        <v>21</v>
      </c>
      <c r="F17" s="163">
        <v>25</v>
      </c>
      <c r="G17" s="164">
        <v>19</v>
      </c>
      <c r="H17" s="12"/>
      <c r="I17" s="165"/>
      <c r="J17" s="166"/>
      <c r="K17" s="144"/>
      <c r="L17" s="144"/>
      <c r="M17" s="166"/>
      <c r="N17" s="167">
        <f t="shared" si="0"/>
        <v>117</v>
      </c>
    </row>
    <row r="18" spans="1:14" ht="15" customHeight="1" thickBot="1">
      <c r="A18" s="115" t="s">
        <v>112</v>
      </c>
      <c r="B18" s="168">
        <v>196</v>
      </c>
      <c r="C18" s="169">
        <v>151</v>
      </c>
      <c r="D18" s="169">
        <v>255</v>
      </c>
      <c r="E18" s="169">
        <v>186</v>
      </c>
      <c r="F18" s="169">
        <v>192</v>
      </c>
      <c r="G18" s="170">
        <v>239</v>
      </c>
      <c r="H18" s="18"/>
      <c r="I18" s="125"/>
      <c r="J18" s="171"/>
      <c r="K18" s="144"/>
      <c r="L18" s="144"/>
      <c r="M18" s="166"/>
      <c r="N18" s="167">
        <f>SUM(B18:J18)</f>
        <v>1219</v>
      </c>
    </row>
    <row r="19" spans="1:14" ht="15" customHeight="1">
      <c r="A19" s="116"/>
      <c r="B19" s="162"/>
      <c r="C19" s="163"/>
      <c r="D19" s="163"/>
      <c r="E19" s="163"/>
      <c r="F19" s="163"/>
      <c r="G19" s="164"/>
      <c r="H19" s="12"/>
      <c r="I19" s="81"/>
      <c r="J19" s="166"/>
      <c r="K19" s="139"/>
      <c r="L19" s="139"/>
      <c r="M19" s="160"/>
      <c r="N19" s="172"/>
    </row>
    <row r="20" spans="1:14" s="132" customFormat="1" ht="15" customHeight="1" thickBot="1">
      <c r="A20" s="156" t="s">
        <v>91</v>
      </c>
      <c r="B20" s="173">
        <f aca="true" t="shared" si="1" ref="B20:M20">SUM(B7:B18)</f>
        <v>354</v>
      </c>
      <c r="C20" s="173">
        <f t="shared" si="1"/>
        <v>285</v>
      </c>
      <c r="D20" s="173">
        <f t="shared" si="1"/>
        <v>357</v>
      </c>
      <c r="E20" s="173">
        <f t="shared" si="1"/>
        <v>368</v>
      </c>
      <c r="F20" s="173">
        <f t="shared" si="1"/>
        <v>396</v>
      </c>
      <c r="G20" s="174">
        <f t="shared" si="1"/>
        <v>367</v>
      </c>
      <c r="H20" s="175">
        <f t="shared" si="1"/>
        <v>0</v>
      </c>
      <c r="I20" s="175">
        <f t="shared" si="1"/>
        <v>0</v>
      </c>
      <c r="J20" s="176">
        <f t="shared" si="1"/>
        <v>0</v>
      </c>
      <c r="K20" s="176">
        <f t="shared" si="1"/>
        <v>0</v>
      </c>
      <c r="L20" s="176">
        <f t="shared" si="1"/>
        <v>0</v>
      </c>
      <c r="M20" s="176">
        <f t="shared" si="1"/>
        <v>0</v>
      </c>
      <c r="N20" s="177">
        <f>SUM(N7:N18)</f>
        <v>2127</v>
      </c>
    </row>
    <row r="23" s="132" customFormat="1" ht="15">
      <c r="A23" s="132" t="s">
        <v>192</v>
      </c>
    </row>
    <row r="25" ht="13.5" thickBot="1"/>
    <row r="26" spans="1:3" ht="12.75">
      <c r="A26" s="118" t="s">
        <v>172</v>
      </c>
      <c r="B26" s="178" t="s">
        <v>32</v>
      </c>
      <c r="C26" s="179" t="s">
        <v>74</v>
      </c>
    </row>
    <row r="27" spans="1:3" ht="12.75">
      <c r="A27" s="116"/>
      <c r="B27" s="11"/>
      <c r="C27" s="25"/>
    </row>
    <row r="28" spans="1:3" ht="13.5" thickBot="1">
      <c r="A28" s="115"/>
      <c r="B28" s="11"/>
      <c r="C28" s="25"/>
    </row>
    <row r="29" spans="1:3" ht="15" customHeight="1">
      <c r="A29" s="118" t="s">
        <v>180</v>
      </c>
      <c r="B29" s="180">
        <v>207</v>
      </c>
      <c r="C29" s="180">
        <f>N7</f>
        <v>169</v>
      </c>
    </row>
    <row r="30" spans="1:3" ht="15" customHeight="1">
      <c r="A30" s="116" t="s">
        <v>181</v>
      </c>
      <c r="B30" s="145">
        <v>474</v>
      </c>
      <c r="C30" s="145">
        <f>N8</f>
        <v>391</v>
      </c>
    </row>
    <row r="31" spans="1:3" ht="15" customHeight="1">
      <c r="A31" s="116" t="s">
        <v>182</v>
      </c>
      <c r="B31" s="145">
        <v>17</v>
      </c>
      <c r="C31" s="145">
        <f aca="true" t="shared" si="2" ref="C31:C40">N9</f>
        <v>20</v>
      </c>
    </row>
    <row r="32" spans="1:3" ht="15" customHeight="1">
      <c r="A32" s="116" t="s">
        <v>183</v>
      </c>
      <c r="B32" s="145">
        <v>35</v>
      </c>
      <c r="C32" s="145">
        <f t="shared" si="2"/>
        <v>13</v>
      </c>
    </row>
    <row r="33" spans="1:3" ht="15" customHeight="1">
      <c r="A33" s="116" t="s">
        <v>184</v>
      </c>
      <c r="B33" s="145">
        <v>19</v>
      </c>
      <c r="C33" s="145">
        <f t="shared" si="2"/>
        <v>35</v>
      </c>
    </row>
    <row r="34" spans="1:3" ht="15" customHeight="1">
      <c r="A34" s="116" t="s">
        <v>185</v>
      </c>
      <c r="B34" s="145">
        <v>28</v>
      </c>
      <c r="C34" s="145">
        <f t="shared" si="2"/>
        <v>20</v>
      </c>
    </row>
    <row r="35" spans="1:3" ht="15" customHeight="1">
      <c r="A35" s="116" t="s">
        <v>186</v>
      </c>
      <c r="B35" s="145">
        <v>19</v>
      </c>
      <c r="C35" s="145">
        <f t="shared" si="2"/>
        <v>20</v>
      </c>
    </row>
    <row r="36" spans="1:3" ht="15" customHeight="1">
      <c r="A36" s="116" t="s">
        <v>187</v>
      </c>
      <c r="B36" s="145">
        <v>30</v>
      </c>
      <c r="C36" s="145">
        <f t="shared" si="2"/>
        <v>45</v>
      </c>
    </row>
    <row r="37" spans="1:3" ht="15" customHeight="1">
      <c r="A37" s="116" t="s">
        <v>188</v>
      </c>
      <c r="B37" s="145">
        <v>18</v>
      </c>
      <c r="C37" s="145">
        <f t="shared" si="2"/>
        <v>40</v>
      </c>
    </row>
    <row r="38" spans="1:3" ht="15" customHeight="1">
      <c r="A38" s="116" t="s">
        <v>189</v>
      </c>
      <c r="B38" s="145">
        <v>29</v>
      </c>
      <c r="C38" s="145">
        <f t="shared" si="2"/>
        <v>38</v>
      </c>
    </row>
    <row r="39" spans="1:3" ht="15" customHeight="1">
      <c r="A39" s="116" t="s">
        <v>190</v>
      </c>
      <c r="B39" s="145">
        <v>82</v>
      </c>
      <c r="C39" s="145">
        <f t="shared" si="2"/>
        <v>117</v>
      </c>
    </row>
    <row r="40" spans="1:3" ht="15" customHeight="1" thickBot="1">
      <c r="A40" s="115" t="s">
        <v>112</v>
      </c>
      <c r="B40" s="147">
        <v>1168</v>
      </c>
      <c r="C40" s="145">
        <f t="shared" si="2"/>
        <v>1219</v>
      </c>
    </row>
    <row r="41" spans="1:3" ht="12.75">
      <c r="A41" s="116"/>
      <c r="B41" s="181"/>
      <c r="C41" s="180"/>
    </row>
    <row r="42" spans="1:3" ht="15.75" thickBot="1">
      <c r="A42" s="156" t="s">
        <v>91</v>
      </c>
      <c r="B42" s="182">
        <f>SUM(B29:B41)</f>
        <v>2126</v>
      </c>
      <c r="C42" s="143">
        <f>SUM(C29:C41)</f>
        <v>2127</v>
      </c>
    </row>
  </sheetData>
  <sheetProtection/>
  <mergeCells count="1">
    <mergeCell ref="B4:M4"/>
  </mergeCells>
  <printOptions/>
  <pageMargins left="0.75" right="0.75" top="1" bottom="1" header="0.4921259845" footer="0.4921259845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O14" sqref="O14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Soňa Tencerová</dc:creator>
  <cp:keywords/>
  <dc:description/>
  <cp:lastModifiedBy>Janula</cp:lastModifiedBy>
  <cp:lastPrinted>2008-08-01T06:49:59Z</cp:lastPrinted>
  <dcterms:created xsi:type="dcterms:W3CDTF">2008-07-03T09:33:30Z</dcterms:created>
  <dcterms:modified xsi:type="dcterms:W3CDTF">2008-08-25T10:20:11Z</dcterms:modified>
  <cp:category/>
  <cp:version/>
  <cp:contentType/>
  <cp:contentStatus/>
</cp:coreProperties>
</file>